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ate1904="1" showInkAnnotation="0" codeName="ThisWorkbook" autoCompressPictures="0"/>
  <mc:AlternateContent xmlns:mc="http://schemas.openxmlformats.org/markup-compatibility/2006">
    <mc:Choice Requires="x15">
      <x15ac:absPath xmlns:x15ac="http://schemas.microsoft.com/office/spreadsheetml/2010/11/ac" url="I:\History Files for NSAA  Pre-2025\2025 Main Working File NSAA Wage and Salary Survey\Survey Collection Tool\"/>
    </mc:Choice>
  </mc:AlternateContent>
  <xr:revisionPtr revIDLastSave="0" documentId="13_ncr:1_{4383049E-4FE9-4CDA-A29E-2924892A0E9F}" xr6:coauthVersionLast="47" xr6:coauthVersionMax="47" xr10:uidLastSave="{00000000-0000-0000-0000-000000000000}"/>
  <workbookProtection workbookAlgorithmName="SHA-512" workbookHashValue="ssXSdj+pDYNeRv7iNdBHaK677t0tZncWgFtbpxUAHZ69zStZIc02nF0NTXnfcywoWV6EcVUbY3xe4AeKlhHcfg==" workbookSaltValue="/hsc4v1UP00MsO4qV9zC5g==" workbookSpinCount="100000" lockStructure="1"/>
  <bookViews>
    <workbookView xWindow="-120" yWindow="-120" windowWidth="38640" windowHeight="15720" tabRatio="642" xr2:uid="{00000000-000D-0000-FFFF-FFFF00000000}"/>
  </bookViews>
  <sheets>
    <sheet name="2025 Instructions" sheetId="21" r:id="rId1"/>
    <sheet name="Resort Data" sheetId="24" r:id="rId2"/>
    <sheet name="Labor and Emp Data" sheetId="22" r:id="rId3"/>
    <sheet name="Job Detail Data" sheetId="14" r:id="rId4"/>
    <sheet name="Reference Conversions" sheetId="16" r:id="rId5"/>
    <sheet name="Reference Prevailing Wage " sheetId="17" r:id="rId6"/>
    <sheet name="2025 Confidentiality Info" sheetId="23" r:id="rId7"/>
  </sheets>
  <definedNames>
    <definedName name="_xlnm.Print_Area" localSheetId="3">'Job Detail Data'!$C$2:$M$257</definedName>
    <definedName name="_xlnm.Print_Area" localSheetId="5">'Reference Prevailing Wage '!$A$1:$B$157</definedName>
    <definedName name="_xlnm.Print_Titles" localSheetId="3">'Job Detail Data'!$2:$5</definedName>
    <definedName name="Yes">'Job Detail Data'!#REF!</definedName>
    <definedName name="YesNo">'Job Detail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251" i="14" l="1"/>
  <c r="U251" i="14"/>
  <c r="T251" i="14"/>
  <c r="S251" i="14"/>
  <c r="R251" i="14"/>
  <c r="Q251" i="14"/>
  <c r="P251" i="14"/>
  <c r="O251" i="14"/>
  <c r="V250" i="14"/>
  <c r="U250" i="14"/>
  <c r="T250" i="14"/>
  <c r="S250" i="14"/>
  <c r="R250" i="14"/>
  <c r="Q250" i="14"/>
  <c r="P250" i="14"/>
  <c r="O250" i="14"/>
  <c r="L16" i="22"/>
  <c r="M16" i="22"/>
  <c r="AA16" i="22"/>
  <c r="Z16" i="22"/>
  <c r="Y16" i="22"/>
  <c r="T16" i="22"/>
  <c r="W16" i="22"/>
  <c r="V16" i="22"/>
  <c r="U16" i="22"/>
  <c r="R16" i="22"/>
  <c r="Q16" i="22"/>
  <c r="P16" i="22"/>
  <c r="O16" i="22"/>
  <c r="T15" i="24"/>
  <c r="S15" i="24"/>
  <c r="R15" i="24"/>
  <c r="Q15" i="24"/>
  <c r="O15" i="24"/>
  <c r="N15" i="24"/>
  <c r="L15" i="24"/>
  <c r="K15" i="24"/>
  <c r="J15" i="24"/>
  <c r="I15" i="24"/>
  <c r="K16" i="22"/>
  <c r="V34" i="14"/>
  <c r="U34" i="14"/>
  <c r="T34" i="14"/>
  <c r="S34" i="14"/>
  <c r="R34" i="14"/>
  <c r="Q34" i="14"/>
  <c r="P34" i="14"/>
  <c r="O34" i="14"/>
  <c r="B250" i="14" l="1"/>
  <c r="B251" i="14"/>
  <c r="B34" i="14"/>
  <c r="J16" i="22"/>
  <c r="I16" i="22"/>
  <c r="T17" i="22" s="1"/>
  <c r="V257" i="14" l="1"/>
  <c r="V258" i="14"/>
  <c r="V259" i="14"/>
  <c r="V260" i="14"/>
  <c r="V261" i="14"/>
  <c r="V262" i="14"/>
  <c r="V263" i="14"/>
  <c r="V264" i="14"/>
  <c r="V265" i="14"/>
  <c r="V266" i="14"/>
  <c r="V267" i="14"/>
  <c r="V268" i="14"/>
  <c r="V269" i="14"/>
  <c r="V270" i="14"/>
  <c r="V271" i="14"/>
  <c r="V272" i="14"/>
  <c r="V273" i="14"/>
  <c r="V274" i="14"/>
  <c r="V275" i="14"/>
  <c r="V276" i="14"/>
  <c r="V277" i="14"/>
  <c r="V256" i="14"/>
  <c r="O254" i="14"/>
  <c r="U254" i="14"/>
  <c r="V254" i="14"/>
  <c r="O253" i="14"/>
  <c r="U253" i="14"/>
  <c r="V253" i="14"/>
  <c r="O252" i="14"/>
  <c r="U252" i="14"/>
  <c r="V252" i="14"/>
  <c r="O249" i="14"/>
  <c r="U249" i="14"/>
  <c r="V249" i="14"/>
  <c r="O248" i="14"/>
  <c r="U248" i="14"/>
  <c r="V248" i="14"/>
  <c r="O247" i="14"/>
  <c r="U247" i="14"/>
  <c r="V247" i="14"/>
  <c r="O246" i="14"/>
  <c r="U246" i="14"/>
  <c r="V246" i="14"/>
  <c r="O245" i="14"/>
  <c r="U245" i="14"/>
  <c r="V245" i="14"/>
  <c r="O244" i="14"/>
  <c r="U244" i="14"/>
  <c r="V244" i="14"/>
  <c r="O243" i="14"/>
  <c r="U243" i="14"/>
  <c r="V243" i="14"/>
  <c r="O242" i="14"/>
  <c r="U242" i="14"/>
  <c r="V242" i="14"/>
  <c r="O241" i="14"/>
  <c r="U241" i="14"/>
  <c r="V241" i="14"/>
  <c r="O240" i="14"/>
  <c r="U240" i="14"/>
  <c r="V240" i="14"/>
  <c r="O239" i="14"/>
  <c r="U239" i="14"/>
  <c r="V239" i="14"/>
  <c r="O238" i="14"/>
  <c r="U238" i="14"/>
  <c r="V238" i="14"/>
  <c r="O237" i="14"/>
  <c r="U237" i="14"/>
  <c r="V237" i="14"/>
  <c r="O236" i="14"/>
  <c r="U236" i="14"/>
  <c r="V236" i="14"/>
  <c r="O235" i="14"/>
  <c r="U235" i="14"/>
  <c r="V235" i="14"/>
  <c r="O234" i="14"/>
  <c r="U234" i="14"/>
  <c r="V234" i="14"/>
  <c r="O233" i="14"/>
  <c r="U233" i="14"/>
  <c r="V233" i="14"/>
  <c r="O232" i="14"/>
  <c r="U232" i="14"/>
  <c r="V232" i="14"/>
  <c r="O231" i="14"/>
  <c r="U231" i="14"/>
  <c r="V231" i="14"/>
  <c r="O230" i="14"/>
  <c r="U230" i="14"/>
  <c r="V230" i="14"/>
  <c r="O229" i="14"/>
  <c r="U229" i="14"/>
  <c r="V229" i="14"/>
  <c r="O228" i="14"/>
  <c r="U228" i="14"/>
  <c r="V228" i="14"/>
  <c r="O227" i="14"/>
  <c r="U227" i="14"/>
  <c r="V227" i="14"/>
  <c r="O226" i="14"/>
  <c r="U226" i="14"/>
  <c r="V226" i="14"/>
  <c r="O225" i="14"/>
  <c r="U225" i="14"/>
  <c r="V225" i="14"/>
  <c r="O224" i="14"/>
  <c r="U224" i="14"/>
  <c r="V224" i="14"/>
  <c r="O223" i="14"/>
  <c r="U223" i="14"/>
  <c r="V223" i="14"/>
  <c r="O222" i="14"/>
  <c r="U222" i="14"/>
  <c r="V222" i="14"/>
  <c r="O221" i="14"/>
  <c r="U221" i="14"/>
  <c r="V221" i="14"/>
  <c r="O220" i="14"/>
  <c r="U220" i="14"/>
  <c r="V220" i="14"/>
  <c r="O219" i="14"/>
  <c r="U219" i="14"/>
  <c r="V219" i="14"/>
  <c r="O218" i="14"/>
  <c r="U218" i="14"/>
  <c r="V218" i="14"/>
  <c r="O217" i="14"/>
  <c r="U217" i="14"/>
  <c r="V217" i="14"/>
  <c r="O216" i="14"/>
  <c r="U216" i="14"/>
  <c r="V216" i="14"/>
  <c r="O215" i="14"/>
  <c r="U215" i="14"/>
  <c r="V215" i="14"/>
  <c r="O214" i="14"/>
  <c r="U214" i="14"/>
  <c r="V214" i="14"/>
  <c r="O213" i="14"/>
  <c r="U213" i="14"/>
  <c r="V213" i="14"/>
  <c r="O212" i="14"/>
  <c r="U212" i="14"/>
  <c r="V212" i="14"/>
  <c r="O211" i="14"/>
  <c r="U211" i="14"/>
  <c r="V211" i="14"/>
  <c r="O210" i="14"/>
  <c r="U210" i="14"/>
  <c r="V210" i="14"/>
  <c r="O209" i="14"/>
  <c r="U209" i="14"/>
  <c r="V209" i="14"/>
  <c r="O208" i="14"/>
  <c r="U208" i="14"/>
  <c r="V208" i="14"/>
  <c r="O207" i="14"/>
  <c r="U207" i="14"/>
  <c r="V207" i="14"/>
  <c r="O206" i="14"/>
  <c r="U206" i="14"/>
  <c r="V206" i="14"/>
  <c r="O205" i="14"/>
  <c r="U205" i="14"/>
  <c r="V205" i="14"/>
  <c r="O204" i="14"/>
  <c r="U204" i="14"/>
  <c r="V204" i="14"/>
  <c r="O203" i="14"/>
  <c r="U203" i="14"/>
  <c r="V203" i="14"/>
  <c r="O202" i="14"/>
  <c r="U202" i="14"/>
  <c r="V202" i="14"/>
  <c r="O201" i="14"/>
  <c r="U201" i="14"/>
  <c r="V201" i="14"/>
  <c r="O200" i="14"/>
  <c r="U200" i="14"/>
  <c r="V200" i="14"/>
  <c r="O199" i="14"/>
  <c r="U199" i="14"/>
  <c r="V199" i="14"/>
  <c r="O198" i="14"/>
  <c r="U198" i="14"/>
  <c r="V198" i="14"/>
  <c r="O197" i="14"/>
  <c r="U197" i="14"/>
  <c r="V197" i="14"/>
  <c r="O196" i="14"/>
  <c r="U196" i="14"/>
  <c r="V196" i="14"/>
  <c r="O195" i="14"/>
  <c r="U195" i="14"/>
  <c r="V195" i="14"/>
  <c r="O194" i="14"/>
  <c r="U194" i="14"/>
  <c r="V194" i="14"/>
  <c r="O193" i="14"/>
  <c r="U193" i="14"/>
  <c r="V193" i="14"/>
  <c r="O192" i="14"/>
  <c r="U192" i="14"/>
  <c r="V192" i="14"/>
  <c r="O191" i="14"/>
  <c r="U191" i="14"/>
  <c r="V191" i="14"/>
  <c r="O190" i="14"/>
  <c r="U190" i="14"/>
  <c r="V190" i="14"/>
  <c r="O189" i="14"/>
  <c r="U189" i="14"/>
  <c r="V189" i="14"/>
  <c r="O188" i="14"/>
  <c r="U188" i="14"/>
  <c r="V188" i="14"/>
  <c r="O187" i="14"/>
  <c r="U187" i="14"/>
  <c r="V187" i="14"/>
  <c r="O186" i="14"/>
  <c r="U186" i="14"/>
  <c r="V186" i="14"/>
  <c r="O185" i="14"/>
  <c r="U185" i="14"/>
  <c r="V185" i="14"/>
  <c r="O184" i="14"/>
  <c r="U184" i="14"/>
  <c r="V184" i="14"/>
  <c r="O183" i="14"/>
  <c r="U183" i="14"/>
  <c r="V183" i="14"/>
  <c r="O182" i="14"/>
  <c r="U182" i="14"/>
  <c r="V182" i="14"/>
  <c r="O181" i="14"/>
  <c r="U181" i="14"/>
  <c r="V181" i="14"/>
  <c r="O180" i="14"/>
  <c r="U180" i="14"/>
  <c r="V180" i="14"/>
  <c r="O179" i="14"/>
  <c r="U179" i="14"/>
  <c r="V179" i="14"/>
  <c r="O178" i="14"/>
  <c r="U178" i="14"/>
  <c r="V178" i="14"/>
  <c r="O177" i="14"/>
  <c r="U177" i="14"/>
  <c r="V177" i="14"/>
  <c r="O176" i="14"/>
  <c r="U176" i="14"/>
  <c r="V176" i="14"/>
  <c r="O175" i="14"/>
  <c r="U175" i="14"/>
  <c r="V175" i="14"/>
  <c r="O174" i="14"/>
  <c r="U174" i="14"/>
  <c r="V174" i="14"/>
  <c r="O173" i="14"/>
  <c r="U173" i="14"/>
  <c r="V173" i="14"/>
  <c r="O172" i="14"/>
  <c r="U172" i="14"/>
  <c r="V172" i="14"/>
  <c r="O171" i="14"/>
  <c r="U171" i="14"/>
  <c r="V171" i="14"/>
  <c r="O170" i="14"/>
  <c r="U170" i="14"/>
  <c r="V170" i="14"/>
  <c r="O169" i="14"/>
  <c r="U169" i="14"/>
  <c r="V169" i="14"/>
  <c r="O168" i="14"/>
  <c r="U168" i="14"/>
  <c r="V168" i="14"/>
  <c r="O167" i="14"/>
  <c r="U167" i="14"/>
  <c r="V167" i="14"/>
  <c r="O166" i="14"/>
  <c r="U166" i="14"/>
  <c r="V166" i="14"/>
  <c r="O165" i="14"/>
  <c r="U165" i="14"/>
  <c r="V165" i="14"/>
  <c r="O164" i="14"/>
  <c r="U164" i="14"/>
  <c r="V164" i="14"/>
  <c r="O163" i="14"/>
  <c r="U163" i="14"/>
  <c r="V163" i="14"/>
  <c r="O162" i="14"/>
  <c r="U162" i="14"/>
  <c r="V162" i="14"/>
  <c r="O161" i="14"/>
  <c r="U161" i="14"/>
  <c r="V161" i="14"/>
  <c r="O160" i="14"/>
  <c r="U160" i="14"/>
  <c r="V160" i="14"/>
  <c r="O159" i="14"/>
  <c r="U159" i="14"/>
  <c r="V159" i="14"/>
  <c r="O158" i="14"/>
  <c r="U158" i="14"/>
  <c r="V158" i="14"/>
  <c r="O157" i="14"/>
  <c r="U157" i="14"/>
  <c r="V157" i="14"/>
  <c r="O156" i="14"/>
  <c r="U156" i="14"/>
  <c r="V156" i="14"/>
  <c r="O155" i="14"/>
  <c r="U155" i="14"/>
  <c r="V155" i="14"/>
  <c r="O154" i="14"/>
  <c r="U154" i="14"/>
  <c r="V154" i="14"/>
  <c r="O153" i="14"/>
  <c r="U153" i="14"/>
  <c r="V153" i="14"/>
  <c r="O152" i="14"/>
  <c r="U152" i="14"/>
  <c r="V152" i="14"/>
  <c r="O151" i="14"/>
  <c r="U151" i="14"/>
  <c r="V151" i="14"/>
  <c r="O150" i="14"/>
  <c r="U150" i="14"/>
  <c r="V150" i="14"/>
  <c r="O149" i="14"/>
  <c r="U149" i="14"/>
  <c r="V149" i="14"/>
  <c r="O148" i="14"/>
  <c r="U148" i="14"/>
  <c r="V148" i="14"/>
  <c r="O147" i="14"/>
  <c r="U147" i="14"/>
  <c r="V147" i="14"/>
  <c r="O146" i="14"/>
  <c r="U146" i="14"/>
  <c r="V146" i="14"/>
  <c r="O145" i="14"/>
  <c r="U145" i="14"/>
  <c r="V145" i="14"/>
  <c r="O144" i="14"/>
  <c r="U144" i="14"/>
  <c r="V144" i="14"/>
  <c r="O143" i="14"/>
  <c r="U143" i="14"/>
  <c r="V143" i="14"/>
  <c r="O142" i="14"/>
  <c r="U142" i="14"/>
  <c r="V142" i="14"/>
  <c r="O141" i="14"/>
  <c r="U141" i="14"/>
  <c r="V141" i="14"/>
  <c r="O140" i="14"/>
  <c r="U140" i="14"/>
  <c r="V140" i="14"/>
  <c r="O139" i="14"/>
  <c r="U139" i="14"/>
  <c r="V139" i="14"/>
  <c r="O138" i="14"/>
  <c r="U138" i="14"/>
  <c r="V138" i="14"/>
  <c r="O137" i="14"/>
  <c r="U137" i="14"/>
  <c r="V137" i="14"/>
  <c r="O136" i="14"/>
  <c r="U136" i="14"/>
  <c r="V136" i="14"/>
  <c r="O135" i="14"/>
  <c r="U135" i="14"/>
  <c r="V135" i="14"/>
  <c r="O134" i="14"/>
  <c r="U134" i="14"/>
  <c r="V134" i="14"/>
  <c r="O133" i="14"/>
  <c r="U133" i="14"/>
  <c r="V133" i="14"/>
  <c r="O132" i="14"/>
  <c r="U132" i="14"/>
  <c r="V132" i="14"/>
  <c r="O131" i="14"/>
  <c r="U131" i="14"/>
  <c r="V131" i="14"/>
  <c r="O130" i="14"/>
  <c r="U130" i="14"/>
  <c r="V130" i="14"/>
  <c r="O129" i="14"/>
  <c r="U129" i="14"/>
  <c r="V129" i="14"/>
  <c r="O128" i="14"/>
  <c r="U128" i="14"/>
  <c r="V128" i="14"/>
  <c r="O127" i="14"/>
  <c r="U127" i="14"/>
  <c r="V127" i="14"/>
  <c r="O126" i="14"/>
  <c r="U126" i="14"/>
  <c r="V126" i="14"/>
  <c r="O125" i="14"/>
  <c r="U125" i="14"/>
  <c r="V125" i="14"/>
  <c r="O124" i="14"/>
  <c r="U124" i="14"/>
  <c r="V124" i="14"/>
  <c r="O123" i="14"/>
  <c r="U123" i="14"/>
  <c r="V123" i="14"/>
  <c r="O122" i="14"/>
  <c r="U122" i="14"/>
  <c r="V122" i="14"/>
  <c r="O121" i="14"/>
  <c r="U121" i="14"/>
  <c r="V121" i="14"/>
  <c r="O120" i="14"/>
  <c r="U120" i="14"/>
  <c r="V120" i="14"/>
  <c r="O119" i="14"/>
  <c r="U119" i="14"/>
  <c r="V119" i="14"/>
  <c r="O118" i="14"/>
  <c r="U118" i="14"/>
  <c r="V118" i="14"/>
  <c r="O117" i="14"/>
  <c r="U117" i="14"/>
  <c r="V117" i="14"/>
  <c r="O116" i="14"/>
  <c r="U116" i="14"/>
  <c r="V116" i="14"/>
  <c r="O115" i="14"/>
  <c r="U115" i="14"/>
  <c r="V115" i="14"/>
  <c r="O114" i="14"/>
  <c r="U114" i="14"/>
  <c r="V114" i="14"/>
  <c r="O113" i="14"/>
  <c r="U113" i="14"/>
  <c r="V113" i="14"/>
  <c r="O112" i="14"/>
  <c r="U112" i="14"/>
  <c r="V112" i="14"/>
  <c r="O111" i="14"/>
  <c r="U111" i="14"/>
  <c r="V111" i="14"/>
  <c r="O110" i="14"/>
  <c r="U110" i="14"/>
  <c r="V110" i="14"/>
  <c r="O109" i="14"/>
  <c r="U109" i="14"/>
  <c r="V109" i="14"/>
  <c r="O108" i="14"/>
  <c r="U108" i="14"/>
  <c r="V108" i="14"/>
  <c r="O107" i="14"/>
  <c r="U107" i="14"/>
  <c r="V107" i="14"/>
  <c r="O106" i="14"/>
  <c r="U106" i="14"/>
  <c r="V106" i="14"/>
  <c r="O105" i="14"/>
  <c r="U105" i="14"/>
  <c r="V105" i="14"/>
  <c r="O104" i="14"/>
  <c r="U104" i="14"/>
  <c r="V104" i="14"/>
  <c r="O103" i="14"/>
  <c r="U103" i="14"/>
  <c r="V103" i="14"/>
  <c r="O102" i="14"/>
  <c r="U102" i="14"/>
  <c r="V102" i="14"/>
  <c r="O101" i="14"/>
  <c r="U101" i="14"/>
  <c r="V101" i="14"/>
  <c r="O100" i="14"/>
  <c r="U100" i="14"/>
  <c r="V100" i="14"/>
  <c r="O99" i="14"/>
  <c r="U99" i="14"/>
  <c r="V99" i="14"/>
  <c r="O98" i="14"/>
  <c r="U98" i="14"/>
  <c r="V98" i="14"/>
  <c r="O97" i="14"/>
  <c r="U97" i="14"/>
  <c r="V97" i="14"/>
  <c r="O96" i="14"/>
  <c r="U96" i="14"/>
  <c r="V96" i="14"/>
  <c r="O95" i="14"/>
  <c r="U95" i="14"/>
  <c r="V95" i="14"/>
  <c r="O94" i="14"/>
  <c r="U94" i="14"/>
  <c r="V94" i="14"/>
  <c r="O93" i="14"/>
  <c r="U93" i="14"/>
  <c r="V93" i="14"/>
  <c r="O92" i="14"/>
  <c r="U92" i="14"/>
  <c r="V92" i="14"/>
  <c r="O91" i="14"/>
  <c r="U91" i="14"/>
  <c r="V91" i="14"/>
  <c r="O90" i="14"/>
  <c r="U90" i="14"/>
  <c r="V90" i="14"/>
  <c r="O89" i="14"/>
  <c r="U89" i="14"/>
  <c r="V89" i="14"/>
  <c r="O88" i="14"/>
  <c r="U88" i="14"/>
  <c r="V88" i="14"/>
  <c r="O87" i="14"/>
  <c r="U87" i="14"/>
  <c r="V87" i="14"/>
  <c r="O86" i="14"/>
  <c r="U86" i="14"/>
  <c r="V86" i="14"/>
  <c r="O85" i="14"/>
  <c r="U85" i="14"/>
  <c r="V85" i="14"/>
  <c r="O84" i="14"/>
  <c r="U84" i="14"/>
  <c r="V84" i="14"/>
  <c r="O83" i="14"/>
  <c r="U83" i="14"/>
  <c r="V83" i="14"/>
  <c r="O82" i="14"/>
  <c r="U82" i="14"/>
  <c r="V82" i="14"/>
  <c r="O81" i="14"/>
  <c r="U81" i="14"/>
  <c r="V81" i="14"/>
  <c r="O80" i="14"/>
  <c r="U80" i="14"/>
  <c r="V80" i="14"/>
  <c r="O79" i="14"/>
  <c r="U79" i="14"/>
  <c r="V79" i="14"/>
  <c r="O78" i="14"/>
  <c r="U78" i="14"/>
  <c r="V78" i="14"/>
  <c r="O77" i="14"/>
  <c r="U77" i="14"/>
  <c r="V77" i="14"/>
  <c r="O76" i="14"/>
  <c r="U76" i="14"/>
  <c r="V76" i="14"/>
  <c r="O75" i="14"/>
  <c r="U75" i="14"/>
  <c r="V75" i="14"/>
  <c r="O74" i="14"/>
  <c r="U74" i="14"/>
  <c r="V74" i="14"/>
  <c r="O73" i="14"/>
  <c r="U73" i="14"/>
  <c r="V73" i="14"/>
  <c r="O72" i="14"/>
  <c r="U72" i="14"/>
  <c r="V72" i="14"/>
  <c r="O71" i="14"/>
  <c r="U71" i="14"/>
  <c r="V71" i="14"/>
  <c r="O70" i="14"/>
  <c r="U70" i="14"/>
  <c r="V70" i="14"/>
  <c r="O69" i="14"/>
  <c r="U69" i="14"/>
  <c r="V69" i="14"/>
  <c r="O68" i="14"/>
  <c r="U68" i="14"/>
  <c r="V68" i="14"/>
  <c r="O67" i="14"/>
  <c r="U67" i="14"/>
  <c r="V67" i="14"/>
  <c r="O66" i="14"/>
  <c r="U66" i="14"/>
  <c r="V66" i="14"/>
  <c r="O65" i="14"/>
  <c r="U65" i="14"/>
  <c r="V65" i="14"/>
  <c r="O64" i="14"/>
  <c r="U64" i="14"/>
  <c r="V64" i="14"/>
  <c r="O63" i="14"/>
  <c r="U63" i="14"/>
  <c r="V63" i="14"/>
  <c r="O62" i="14"/>
  <c r="U62" i="14"/>
  <c r="V62" i="14"/>
  <c r="O61" i="14"/>
  <c r="U61" i="14"/>
  <c r="V61" i="14"/>
  <c r="O60" i="14"/>
  <c r="U60" i="14"/>
  <c r="V60" i="14"/>
  <c r="O59" i="14"/>
  <c r="U59" i="14"/>
  <c r="V59" i="14"/>
  <c r="O58" i="14"/>
  <c r="U58" i="14"/>
  <c r="V58" i="14"/>
  <c r="O57" i="14"/>
  <c r="U57" i="14"/>
  <c r="V57" i="14"/>
  <c r="O56" i="14"/>
  <c r="U56" i="14"/>
  <c r="V56" i="14"/>
  <c r="O55" i="14"/>
  <c r="U55" i="14"/>
  <c r="V55" i="14"/>
  <c r="O54" i="14"/>
  <c r="U54" i="14"/>
  <c r="V54" i="14"/>
  <c r="O53" i="14"/>
  <c r="U53" i="14"/>
  <c r="V53" i="14"/>
  <c r="O52" i="14"/>
  <c r="U52" i="14"/>
  <c r="V52" i="14"/>
  <c r="O51" i="14"/>
  <c r="U51" i="14"/>
  <c r="V51" i="14"/>
  <c r="O50" i="14"/>
  <c r="U50" i="14"/>
  <c r="V50" i="14"/>
  <c r="O49" i="14"/>
  <c r="U49" i="14"/>
  <c r="V49" i="14"/>
  <c r="O48" i="14"/>
  <c r="U48" i="14"/>
  <c r="V48" i="14"/>
  <c r="O47" i="14"/>
  <c r="U47" i="14"/>
  <c r="V47" i="14"/>
  <c r="O46" i="14"/>
  <c r="U46" i="14"/>
  <c r="V46" i="14"/>
  <c r="O45" i="14"/>
  <c r="U45" i="14"/>
  <c r="V45" i="14"/>
  <c r="O44" i="14"/>
  <c r="U44" i="14"/>
  <c r="V44" i="14"/>
  <c r="O43" i="14"/>
  <c r="U43" i="14"/>
  <c r="V43" i="14"/>
  <c r="O42" i="14"/>
  <c r="U42" i="14"/>
  <c r="V42" i="14"/>
  <c r="O41" i="14"/>
  <c r="U41" i="14"/>
  <c r="V41" i="14"/>
  <c r="O40" i="14"/>
  <c r="U40" i="14"/>
  <c r="V40" i="14"/>
  <c r="O39" i="14"/>
  <c r="U39" i="14"/>
  <c r="V39" i="14"/>
  <c r="O38" i="14"/>
  <c r="U38" i="14"/>
  <c r="V38" i="14"/>
  <c r="O37" i="14"/>
  <c r="U37" i="14"/>
  <c r="V37" i="14"/>
  <c r="O36" i="14"/>
  <c r="U36" i="14"/>
  <c r="V36" i="14"/>
  <c r="O35" i="14"/>
  <c r="U35" i="14"/>
  <c r="V35" i="14"/>
  <c r="O33" i="14"/>
  <c r="U33" i="14"/>
  <c r="V33" i="14"/>
  <c r="O32" i="14"/>
  <c r="U32" i="14"/>
  <c r="V32" i="14"/>
  <c r="O31" i="14"/>
  <c r="U31" i="14"/>
  <c r="V31" i="14"/>
  <c r="O30" i="14"/>
  <c r="U30" i="14"/>
  <c r="V30" i="14"/>
  <c r="O29" i="14"/>
  <c r="U29" i="14"/>
  <c r="V29" i="14"/>
  <c r="O28" i="14"/>
  <c r="U28" i="14"/>
  <c r="V28" i="14"/>
  <c r="O27" i="14"/>
  <c r="U27" i="14"/>
  <c r="V27" i="14"/>
  <c r="O26" i="14"/>
  <c r="U26" i="14"/>
  <c r="V26" i="14"/>
  <c r="O25" i="14"/>
  <c r="U25" i="14"/>
  <c r="V25" i="14"/>
  <c r="O24" i="14"/>
  <c r="U24" i="14"/>
  <c r="V24" i="14"/>
  <c r="O23" i="14"/>
  <c r="U23" i="14"/>
  <c r="V23" i="14"/>
  <c r="O22" i="14"/>
  <c r="U22" i="14"/>
  <c r="V22" i="14"/>
  <c r="O21" i="14"/>
  <c r="U21" i="14"/>
  <c r="V21" i="14"/>
  <c r="O20" i="14"/>
  <c r="U20" i="14"/>
  <c r="V20" i="14"/>
  <c r="O19" i="14"/>
  <c r="U19" i="14"/>
  <c r="V19" i="14"/>
  <c r="O18" i="14"/>
  <c r="U18" i="14"/>
  <c r="V18" i="14"/>
  <c r="O17" i="14"/>
  <c r="U17" i="14"/>
  <c r="V17" i="14"/>
  <c r="O16" i="14"/>
  <c r="U16" i="14"/>
  <c r="V16" i="14"/>
  <c r="O15" i="14"/>
  <c r="U15" i="14"/>
  <c r="V15" i="14"/>
  <c r="O14" i="14"/>
  <c r="U14" i="14"/>
  <c r="V14" i="14"/>
  <c r="O13" i="14"/>
  <c r="U13" i="14"/>
  <c r="V13" i="14"/>
  <c r="O12" i="14"/>
  <c r="U12" i="14"/>
  <c r="V12" i="14"/>
  <c r="O11" i="14"/>
  <c r="U11" i="14"/>
  <c r="V11" i="14"/>
  <c r="O10" i="14"/>
  <c r="U10" i="14"/>
  <c r="V10" i="14"/>
  <c r="T254" i="14"/>
  <c r="S254" i="14"/>
  <c r="R254" i="14"/>
  <c r="Q254" i="14"/>
  <c r="P254" i="14"/>
  <c r="T253" i="14"/>
  <c r="S253" i="14"/>
  <c r="R253" i="14"/>
  <c r="Q253" i="14"/>
  <c r="P253" i="14"/>
  <c r="T252" i="14"/>
  <c r="S252" i="14"/>
  <c r="R252" i="14"/>
  <c r="Q252" i="14"/>
  <c r="P252" i="14"/>
  <c r="T249" i="14"/>
  <c r="S249" i="14"/>
  <c r="R249" i="14"/>
  <c r="Q249" i="14"/>
  <c r="P249" i="14"/>
  <c r="T248" i="14"/>
  <c r="S248" i="14"/>
  <c r="R248" i="14"/>
  <c r="Q248" i="14"/>
  <c r="P248" i="14"/>
  <c r="T247" i="14"/>
  <c r="S247" i="14"/>
  <c r="R247" i="14"/>
  <c r="Q247" i="14"/>
  <c r="P247" i="14"/>
  <c r="T246" i="14"/>
  <c r="S246" i="14"/>
  <c r="R246" i="14"/>
  <c r="Q246" i="14"/>
  <c r="P246" i="14"/>
  <c r="T245" i="14"/>
  <c r="S245" i="14"/>
  <c r="R245" i="14"/>
  <c r="Q245" i="14"/>
  <c r="P245" i="14"/>
  <c r="T244" i="14"/>
  <c r="S244" i="14"/>
  <c r="R244" i="14"/>
  <c r="Q244" i="14"/>
  <c r="P244" i="14"/>
  <c r="T243" i="14"/>
  <c r="S243" i="14"/>
  <c r="R243" i="14"/>
  <c r="Q243" i="14"/>
  <c r="P243" i="14"/>
  <c r="T242" i="14"/>
  <c r="S242" i="14"/>
  <c r="R242" i="14"/>
  <c r="Q242" i="14"/>
  <c r="P242" i="14"/>
  <c r="T241" i="14"/>
  <c r="S241" i="14"/>
  <c r="R241" i="14"/>
  <c r="Q241" i="14"/>
  <c r="P241" i="14"/>
  <c r="T240" i="14"/>
  <c r="S240" i="14"/>
  <c r="R240" i="14"/>
  <c r="Q240" i="14"/>
  <c r="P240" i="14"/>
  <c r="T239" i="14"/>
  <c r="S239" i="14"/>
  <c r="R239" i="14"/>
  <c r="Q239" i="14"/>
  <c r="P239" i="14"/>
  <c r="T238" i="14"/>
  <c r="S238" i="14"/>
  <c r="R238" i="14"/>
  <c r="Q238" i="14"/>
  <c r="P238" i="14"/>
  <c r="T237" i="14"/>
  <c r="S237" i="14"/>
  <c r="R237" i="14"/>
  <c r="Q237" i="14"/>
  <c r="P237" i="14"/>
  <c r="T236" i="14"/>
  <c r="S236" i="14"/>
  <c r="R236" i="14"/>
  <c r="Q236" i="14"/>
  <c r="P236" i="14"/>
  <c r="T235" i="14"/>
  <c r="S235" i="14"/>
  <c r="R235" i="14"/>
  <c r="Q235" i="14"/>
  <c r="P235" i="14"/>
  <c r="T234" i="14"/>
  <c r="S234" i="14"/>
  <c r="R234" i="14"/>
  <c r="Q234" i="14"/>
  <c r="P234" i="14"/>
  <c r="T233" i="14"/>
  <c r="S233" i="14"/>
  <c r="R233" i="14"/>
  <c r="Q233" i="14"/>
  <c r="P233" i="14"/>
  <c r="T232" i="14"/>
  <c r="S232" i="14"/>
  <c r="R232" i="14"/>
  <c r="Q232" i="14"/>
  <c r="P232" i="14"/>
  <c r="T231" i="14"/>
  <c r="S231" i="14"/>
  <c r="R231" i="14"/>
  <c r="Q231" i="14"/>
  <c r="P231" i="14"/>
  <c r="T230" i="14"/>
  <c r="S230" i="14"/>
  <c r="R230" i="14"/>
  <c r="Q230" i="14"/>
  <c r="P230" i="14"/>
  <c r="T229" i="14"/>
  <c r="S229" i="14"/>
  <c r="R229" i="14"/>
  <c r="Q229" i="14"/>
  <c r="P229" i="14"/>
  <c r="T228" i="14"/>
  <c r="S228" i="14"/>
  <c r="R228" i="14"/>
  <c r="Q228" i="14"/>
  <c r="P228" i="14"/>
  <c r="T227" i="14"/>
  <c r="S227" i="14"/>
  <c r="R227" i="14"/>
  <c r="Q227" i="14"/>
  <c r="P227" i="14"/>
  <c r="T226" i="14"/>
  <c r="S226" i="14"/>
  <c r="R226" i="14"/>
  <c r="Q226" i="14"/>
  <c r="P226" i="14"/>
  <c r="T225" i="14"/>
  <c r="S225" i="14"/>
  <c r="R225" i="14"/>
  <c r="Q225" i="14"/>
  <c r="P225" i="14"/>
  <c r="T224" i="14"/>
  <c r="S224" i="14"/>
  <c r="R224" i="14"/>
  <c r="Q224" i="14"/>
  <c r="P224" i="14"/>
  <c r="T223" i="14"/>
  <c r="S223" i="14"/>
  <c r="R223" i="14"/>
  <c r="Q223" i="14"/>
  <c r="P223" i="14"/>
  <c r="T222" i="14"/>
  <c r="S222" i="14"/>
  <c r="R222" i="14"/>
  <c r="Q222" i="14"/>
  <c r="P222" i="14"/>
  <c r="T221" i="14"/>
  <c r="S221" i="14"/>
  <c r="R221" i="14"/>
  <c r="Q221" i="14"/>
  <c r="P221" i="14"/>
  <c r="T220" i="14"/>
  <c r="S220" i="14"/>
  <c r="R220" i="14"/>
  <c r="Q220" i="14"/>
  <c r="P220" i="14"/>
  <c r="T219" i="14"/>
  <c r="S219" i="14"/>
  <c r="R219" i="14"/>
  <c r="Q219" i="14"/>
  <c r="P219" i="14"/>
  <c r="T218" i="14"/>
  <c r="S218" i="14"/>
  <c r="R218" i="14"/>
  <c r="Q218" i="14"/>
  <c r="P218" i="14"/>
  <c r="T217" i="14"/>
  <c r="S217" i="14"/>
  <c r="R217" i="14"/>
  <c r="Q217" i="14"/>
  <c r="P217" i="14"/>
  <c r="T216" i="14"/>
  <c r="S216" i="14"/>
  <c r="R216" i="14"/>
  <c r="Q216" i="14"/>
  <c r="P216" i="14"/>
  <c r="T215" i="14"/>
  <c r="S215" i="14"/>
  <c r="R215" i="14"/>
  <c r="Q215" i="14"/>
  <c r="P215" i="14"/>
  <c r="T214" i="14"/>
  <c r="S214" i="14"/>
  <c r="R214" i="14"/>
  <c r="Q214" i="14"/>
  <c r="P214" i="14"/>
  <c r="T213" i="14"/>
  <c r="S213" i="14"/>
  <c r="R213" i="14"/>
  <c r="Q213" i="14"/>
  <c r="P213" i="14"/>
  <c r="T212" i="14"/>
  <c r="S212" i="14"/>
  <c r="R212" i="14"/>
  <c r="Q212" i="14"/>
  <c r="P212" i="14"/>
  <c r="T211" i="14"/>
  <c r="S211" i="14"/>
  <c r="R211" i="14"/>
  <c r="Q211" i="14"/>
  <c r="P211" i="14"/>
  <c r="T210" i="14"/>
  <c r="S210" i="14"/>
  <c r="R210" i="14"/>
  <c r="Q210" i="14"/>
  <c r="P210" i="14"/>
  <c r="T209" i="14"/>
  <c r="S209" i="14"/>
  <c r="R209" i="14"/>
  <c r="Q209" i="14"/>
  <c r="P209" i="14"/>
  <c r="T208" i="14"/>
  <c r="S208" i="14"/>
  <c r="R208" i="14"/>
  <c r="Q208" i="14"/>
  <c r="P208" i="14"/>
  <c r="T207" i="14"/>
  <c r="S207" i="14"/>
  <c r="R207" i="14"/>
  <c r="Q207" i="14"/>
  <c r="P207" i="14"/>
  <c r="T206" i="14"/>
  <c r="S206" i="14"/>
  <c r="R206" i="14"/>
  <c r="Q206" i="14"/>
  <c r="P206" i="14"/>
  <c r="T205" i="14"/>
  <c r="S205" i="14"/>
  <c r="R205" i="14"/>
  <c r="Q205" i="14"/>
  <c r="P205" i="14"/>
  <c r="T204" i="14"/>
  <c r="S204" i="14"/>
  <c r="R204" i="14"/>
  <c r="Q204" i="14"/>
  <c r="P204" i="14"/>
  <c r="T203" i="14"/>
  <c r="S203" i="14"/>
  <c r="R203" i="14"/>
  <c r="Q203" i="14"/>
  <c r="P203" i="14"/>
  <c r="T202" i="14"/>
  <c r="S202" i="14"/>
  <c r="R202" i="14"/>
  <c r="Q202" i="14"/>
  <c r="P202" i="14"/>
  <c r="T201" i="14"/>
  <c r="S201" i="14"/>
  <c r="R201" i="14"/>
  <c r="Q201" i="14"/>
  <c r="P201" i="14"/>
  <c r="T200" i="14"/>
  <c r="S200" i="14"/>
  <c r="R200" i="14"/>
  <c r="Q200" i="14"/>
  <c r="P200" i="14"/>
  <c r="T199" i="14"/>
  <c r="S199" i="14"/>
  <c r="R199" i="14"/>
  <c r="Q199" i="14"/>
  <c r="P199" i="14"/>
  <c r="T198" i="14"/>
  <c r="S198" i="14"/>
  <c r="R198" i="14"/>
  <c r="Q198" i="14"/>
  <c r="P198" i="14"/>
  <c r="T197" i="14"/>
  <c r="S197" i="14"/>
  <c r="R197" i="14"/>
  <c r="Q197" i="14"/>
  <c r="P197" i="14"/>
  <c r="T196" i="14"/>
  <c r="S196" i="14"/>
  <c r="R196" i="14"/>
  <c r="Q196" i="14"/>
  <c r="P196" i="14"/>
  <c r="T195" i="14"/>
  <c r="S195" i="14"/>
  <c r="R195" i="14"/>
  <c r="Q195" i="14"/>
  <c r="P195" i="14"/>
  <c r="T194" i="14"/>
  <c r="S194" i="14"/>
  <c r="R194" i="14"/>
  <c r="Q194" i="14"/>
  <c r="P194" i="14"/>
  <c r="T193" i="14"/>
  <c r="S193" i="14"/>
  <c r="R193" i="14"/>
  <c r="Q193" i="14"/>
  <c r="P193" i="14"/>
  <c r="T192" i="14"/>
  <c r="S192" i="14"/>
  <c r="R192" i="14"/>
  <c r="Q192" i="14"/>
  <c r="P192" i="14"/>
  <c r="T191" i="14"/>
  <c r="S191" i="14"/>
  <c r="R191" i="14"/>
  <c r="Q191" i="14"/>
  <c r="P191" i="14"/>
  <c r="T190" i="14"/>
  <c r="S190" i="14"/>
  <c r="R190" i="14"/>
  <c r="Q190" i="14"/>
  <c r="P190" i="14"/>
  <c r="T189" i="14"/>
  <c r="S189" i="14"/>
  <c r="R189" i="14"/>
  <c r="Q189" i="14"/>
  <c r="P189" i="14"/>
  <c r="T188" i="14"/>
  <c r="S188" i="14"/>
  <c r="R188" i="14"/>
  <c r="Q188" i="14"/>
  <c r="P188" i="14"/>
  <c r="T187" i="14"/>
  <c r="S187" i="14"/>
  <c r="R187" i="14"/>
  <c r="Q187" i="14"/>
  <c r="P187" i="14"/>
  <c r="T186" i="14"/>
  <c r="S186" i="14"/>
  <c r="R186" i="14"/>
  <c r="Q186" i="14"/>
  <c r="P186" i="14"/>
  <c r="T185" i="14"/>
  <c r="S185" i="14"/>
  <c r="R185" i="14"/>
  <c r="Q185" i="14"/>
  <c r="P185" i="14"/>
  <c r="T184" i="14"/>
  <c r="S184" i="14"/>
  <c r="R184" i="14"/>
  <c r="Q184" i="14"/>
  <c r="P184" i="14"/>
  <c r="T183" i="14"/>
  <c r="S183" i="14"/>
  <c r="R183" i="14"/>
  <c r="Q183" i="14"/>
  <c r="P183" i="14"/>
  <c r="T182" i="14"/>
  <c r="S182" i="14"/>
  <c r="R182" i="14"/>
  <c r="Q182" i="14"/>
  <c r="P182" i="14"/>
  <c r="T181" i="14"/>
  <c r="S181" i="14"/>
  <c r="R181" i="14"/>
  <c r="Q181" i="14"/>
  <c r="P181" i="14"/>
  <c r="T180" i="14"/>
  <c r="S180" i="14"/>
  <c r="R180" i="14"/>
  <c r="Q180" i="14"/>
  <c r="P180" i="14"/>
  <c r="T179" i="14"/>
  <c r="S179" i="14"/>
  <c r="R179" i="14"/>
  <c r="Q179" i="14"/>
  <c r="P179" i="14"/>
  <c r="T178" i="14"/>
  <c r="S178" i="14"/>
  <c r="R178" i="14"/>
  <c r="Q178" i="14"/>
  <c r="P178" i="14"/>
  <c r="T177" i="14"/>
  <c r="S177" i="14"/>
  <c r="R177" i="14"/>
  <c r="Q177" i="14"/>
  <c r="P177" i="14"/>
  <c r="T176" i="14"/>
  <c r="S176" i="14"/>
  <c r="R176" i="14"/>
  <c r="Q176" i="14"/>
  <c r="P176" i="14"/>
  <c r="T175" i="14"/>
  <c r="S175" i="14"/>
  <c r="R175" i="14"/>
  <c r="Q175" i="14"/>
  <c r="P175" i="14"/>
  <c r="T174" i="14"/>
  <c r="S174" i="14"/>
  <c r="R174" i="14"/>
  <c r="Q174" i="14"/>
  <c r="P174" i="14"/>
  <c r="T173" i="14"/>
  <c r="S173" i="14"/>
  <c r="R173" i="14"/>
  <c r="Q173" i="14"/>
  <c r="P173" i="14"/>
  <c r="T172" i="14"/>
  <c r="S172" i="14"/>
  <c r="R172" i="14"/>
  <c r="Q172" i="14"/>
  <c r="P172" i="14"/>
  <c r="T171" i="14"/>
  <c r="S171" i="14"/>
  <c r="R171" i="14"/>
  <c r="Q171" i="14"/>
  <c r="P171" i="14"/>
  <c r="T170" i="14"/>
  <c r="S170" i="14"/>
  <c r="R170" i="14"/>
  <c r="Q170" i="14"/>
  <c r="P170" i="14"/>
  <c r="T169" i="14"/>
  <c r="S169" i="14"/>
  <c r="R169" i="14"/>
  <c r="Q169" i="14"/>
  <c r="P169" i="14"/>
  <c r="T168" i="14"/>
  <c r="S168" i="14"/>
  <c r="R168" i="14"/>
  <c r="Q168" i="14"/>
  <c r="P168" i="14"/>
  <c r="T167" i="14"/>
  <c r="S167" i="14"/>
  <c r="R167" i="14"/>
  <c r="Q167" i="14"/>
  <c r="P167" i="14"/>
  <c r="T166" i="14"/>
  <c r="S166" i="14"/>
  <c r="R166" i="14"/>
  <c r="Q166" i="14"/>
  <c r="P166" i="14"/>
  <c r="T165" i="14"/>
  <c r="S165" i="14"/>
  <c r="R165" i="14"/>
  <c r="Q165" i="14"/>
  <c r="P165" i="14"/>
  <c r="T164" i="14"/>
  <c r="S164" i="14"/>
  <c r="R164" i="14"/>
  <c r="Q164" i="14"/>
  <c r="P164" i="14"/>
  <c r="T163" i="14"/>
  <c r="S163" i="14"/>
  <c r="R163" i="14"/>
  <c r="Q163" i="14"/>
  <c r="P163" i="14"/>
  <c r="T162" i="14"/>
  <c r="S162" i="14"/>
  <c r="R162" i="14"/>
  <c r="Q162" i="14"/>
  <c r="P162" i="14"/>
  <c r="T161" i="14"/>
  <c r="S161" i="14"/>
  <c r="R161" i="14"/>
  <c r="Q161" i="14"/>
  <c r="P161" i="14"/>
  <c r="T160" i="14"/>
  <c r="S160" i="14"/>
  <c r="R160" i="14"/>
  <c r="Q160" i="14"/>
  <c r="P160" i="14"/>
  <c r="T159" i="14"/>
  <c r="S159" i="14"/>
  <c r="R159" i="14"/>
  <c r="Q159" i="14"/>
  <c r="P159" i="14"/>
  <c r="T158" i="14"/>
  <c r="S158" i="14"/>
  <c r="R158" i="14"/>
  <c r="Q158" i="14"/>
  <c r="P158" i="14"/>
  <c r="T157" i="14"/>
  <c r="S157" i="14"/>
  <c r="R157" i="14"/>
  <c r="Q157" i="14"/>
  <c r="P157" i="14"/>
  <c r="T156" i="14"/>
  <c r="S156" i="14"/>
  <c r="R156" i="14"/>
  <c r="Q156" i="14"/>
  <c r="P156" i="14"/>
  <c r="T155" i="14"/>
  <c r="S155" i="14"/>
  <c r="R155" i="14"/>
  <c r="Q155" i="14"/>
  <c r="P155" i="14"/>
  <c r="T154" i="14"/>
  <c r="S154" i="14"/>
  <c r="R154" i="14"/>
  <c r="Q154" i="14"/>
  <c r="P154" i="14"/>
  <c r="T153" i="14"/>
  <c r="S153" i="14"/>
  <c r="R153" i="14"/>
  <c r="Q153" i="14"/>
  <c r="P153" i="14"/>
  <c r="T152" i="14"/>
  <c r="S152" i="14"/>
  <c r="R152" i="14"/>
  <c r="Q152" i="14"/>
  <c r="P152" i="14"/>
  <c r="T151" i="14"/>
  <c r="S151" i="14"/>
  <c r="R151" i="14"/>
  <c r="Q151" i="14"/>
  <c r="P151" i="14"/>
  <c r="T150" i="14"/>
  <c r="S150" i="14"/>
  <c r="R150" i="14"/>
  <c r="Q150" i="14"/>
  <c r="P150" i="14"/>
  <c r="T149" i="14"/>
  <c r="S149" i="14"/>
  <c r="R149" i="14"/>
  <c r="Q149" i="14"/>
  <c r="P149" i="14"/>
  <c r="T148" i="14"/>
  <c r="S148" i="14"/>
  <c r="R148" i="14"/>
  <c r="Q148" i="14"/>
  <c r="P148" i="14"/>
  <c r="T147" i="14"/>
  <c r="S147" i="14"/>
  <c r="R147" i="14"/>
  <c r="Q147" i="14"/>
  <c r="P147" i="14"/>
  <c r="T146" i="14"/>
  <c r="S146" i="14"/>
  <c r="R146" i="14"/>
  <c r="Q146" i="14"/>
  <c r="P146" i="14"/>
  <c r="T145" i="14"/>
  <c r="S145" i="14"/>
  <c r="R145" i="14"/>
  <c r="Q145" i="14"/>
  <c r="P145" i="14"/>
  <c r="T144" i="14"/>
  <c r="S144" i="14"/>
  <c r="R144" i="14"/>
  <c r="Q144" i="14"/>
  <c r="P144" i="14"/>
  <c r="T143" i="14"/>
  <c r="S143" i="14"/>
  <c r="R143" i="14"/>
  <c r="Q143" i="14"/>
  <c r="P143" i="14"/>
  <c r="T142" i="14"/>
  <c r="S142" i="14"/>
  <c r="R142" i="14"/>
  <c r="Q142" i="14"/>
  <c r="P142" i="14"/>
  <c r="T141" i="14"/>
  <c r="S141" i="14"/>
  <c r="R141" i="14"/>
  <c r="Q141" i="14"/>
  <c r="P141" i="14"/>
  <c r="T140" i="14"/>
  <c r="S140" i="14"/>
  <c r="R140" i="14"/>
  <c r="Q140" i="14"/>
  <c r="P140" i="14"/>
  <c r="T139" i="14"/>
  <c r="S139" i="14"/>
  <c r="R139" i="14"/>
  <c r="Q139" i="14"/>
  <c r="P139" i="14"/>
  <c r="T138" i="14"/>
  <c r="S138" i="14"/>
  <c r="R138" i="14"/>
  <c r="Q138" i="14"/>
  <c r="P138" i="14"/>
  <c r="T137" i="14"/>
  <c r="S137" i="14"/>
  <c r="R137" i="14"/>
  <c r="Q137" i="14"/>
  <c r="P137" i="14"/>
  <c r="T136" i="14"/>
  <c r="S136" i="14"/>
  <c r="R136" i="14"/>
  <c r="Q136" i="14"/>
  <c r="P136" i="14"/>
  <c r="T135" i="14"/>
  <c r="S135" i="14"/>
  <c r="R135" i="14"/>
  <c r="Q135" i="14"/>
  <c r="P135" i="14"/>
  <c r="T134" i="14"/>
  <c r="S134" i="14"/>
  <c r="R134" i="14"/>
  <c r="Q134" i="14"/>
  <c r="P134" i="14"/>
  <c r="T133" i="14"/>
  <c r="S133" i="14"/>
  <c r="R133" i="14"/>
  <c r="Q133" i="14"/>
  <c r="P133" i="14"/>
  <c r="T132" i="14"/>
  <c r="S132" i="14"/>
  <c r="R132" i="14"/>
  <c r="Q132" i="14"/>
  <c r="P132" i="14"/>
  <c r="T131" i="14"/>
  <c r="S131" i="14"/>
  <c r="R131" i="14"/>
  <c r="Q131" i="14"/>
  <c r="P131" i="14"/>
  <c r="T130" i="14"/>
  <c r="S130" i="14"/>
  <c r="R130" i="14"/>
  <c r="Q130" i="14"/>
  <c r="P130" i="14"/>
  <c r="T129" i="14"/>
  <c r="S129" i="14"/>
  <c r="R129" i="14"/>
  <c r="Q129" i="14"/>
  <c r="P129" i="14"/>
  <c r="T128" i="14"/>
  <c r="S128" i="14"/>
  <c r="R128" i="14"/>
  <c r="Q128" i="14"/>
  <c r="P128" i="14"/>
  <c r="T127" i="14"/>
  <c r="S127" i="14"/>
  <c r="R127" i="14"/>
  <c r="Q127" i="14"/>
  <c r="P127" i="14"/>
  <c r="T126" i="14"/>
  <c r="S126" i="14"/>
  <c r="R126" i="14"/>
  <c r="Q126" i="14"/>
  <c r="P126" i="14"/>
  <c r="T125" i="14"/>
  <c r="S125" i="14"/>
  <c r="R125" i="14"/>
  <c r="Q125" i="14"/>
  <c r="P125" i="14"/>
  <c r="T124" i="14"/>
  <c r="S124" i="14"/>
  <c r="R124" i="14"/>
  <c r="Q124" i="14"/>
  <c r="P124" i="14"/>
  <c r="T123" i="14"/>
  <c r="S123" i="14"/>
  <c r="R123" i="14"/>
  <c r="Q123" i="14"/>
  <c r="P123" i="14"/>
  <c r="T122" i="14"/>
  <c r="S122" i="14"/>
  <c r="R122" i="14"/>
  <c r="Q122" i="14"/>
  <c r="P122" i="14"/>
  <c r="T121" i="14"/>
  <c r="S121" i="14"/>
  <c r="R121" i="14"/>
  <c r="Q121" i="14"/>
  <c r="P121" i="14"/>
  <c r="T120" i="14"/>
  <c r="S120" i="14"/>
  <c r="R120" i="14"/>
  <c r="Q120" i="14"/>
  <c r="P120" i="14"/>
  <c r="T119" i="14"/>
  <c r="S119" i="14"/>
  <c r="R119" i="14"/>
  <c r="Q119" i="14"/>
  <c r="P119" i="14"/>
  <c r="T118" i="14"/>
  <c r="S118" i="14"/>
  <c r="R118" i="14"/>
  <c r="Q118" i="14"/>
  <c r="P118" i="14"/>
  <c r="T117" i="14"/>
  <c r="S117" i="14"/>
  <c r="R117" i="14"/>
  <c r="Q117" i="14"/>
  <c r="P117" i="14"/>
  <c r="T116" i="14"/>
  <c r="S116" i="14"/>
  <c r="R116" i="14"/>
  <c r="Q116" i="14"/>
  <c r="P116" i="14"/>
  <c r="T115" i="14"/>
  <c r="S115" i="14"/>
  <c r="R115" i="14"/>
  <c r="Q115" i="14"/>
  <c r="P115" i="14"/>
  <c r="T114" i="14"/>
  <c r="S114" i="14"/>
  <c r="R114" i="14"/>
  <c r="Q114" i="14"/>
  <c r="P114" i="14"/>
  <c r="T113" i="14"/>
  <c r="S113" i="14"/>
  <c r="R113" i="14"/>
  <c r="Q113" i="14"/>
  <c r="P113" i="14"/>
  <c r="T112" i="14"/>
  <c r="S112" i="14"/>
  <c r="R112" i="14"/>
  <c r="Q112" i="14"/>
  <c r="P112" i="14"/>
  <c r="T111" i="14"/>
  <c r="S111" i="14"/>
  <c r="R111" i="14"/>
  <c r="Q111" i="14"/>
  <c r="P111" i="14"/>
  <c r="T110" i="14"/>
  <c r="S110" i="14"/>
  <c r="R110" i="14"/>
  <c r="Q110" i="14"/>
  <c r="P110" i="14"/>
  <c r="T109" i="14"/>
  <c r="S109" i="14"/>
  <c r="R109" i="14"/>
  <c r="Q109" i="14"/>
  <c r="P109" i="14"/>
  <c r="T108" i="14"/>
  <c r="S108" i="14"/>
  <c r="R108" i="14"/>
  <c r="Q108" i="14"/>
  <c r="P108" i="14"/>
  <c r="T107" i="14"/>
  <c r="S107" i="14"/>
  <c r="R107" i="14"/>
  <c r="Q107" i="14"/>
  <c r="P107" i="14"/>
  <c r="T106" i="14"/>
  <c r="S106" i="14"/>
  <c r="R106" i="14"/>
  <c r="Q106" i="14"/>
  <c r="P106" i="14"/>
  <c r="T105" i="14"/>
  <c r="S105" i="14"/>
  <c r="R105" i="14"/>
  <c r="Q105" i="14"/>
  <c r="P105" i="14"/>
  <c r="T104" i="14"/>
  <c r="S104" i="14"/>
  <c r="R104" i="14"/>
  <c r="Q104" i="14"/>
  <c r="P104" i="14"/>
  <c r="T103" i="14"/>
  <c r="S103" i="14"/>
  <c r="R103" i="14"/>
  <c r="Q103" i="14"/>
  <c r="P103" i="14"/>
  <c r="T102" i="14"/>
  <c r="S102" i="14"/>
  <c r="R102" i="14"/>
  <c r="Q102" i="14"/>
  <c r="P102" i="14"/>
  <c r="T101" i="14"/>
  <c r="S101" i="14"/>
  <c r="R101" i="14"/>
  <c r="Q101" i="14"/>
  <c r="P101" i="14"/>
  <c r="T100" i="14"/>
  <c r="S100" i="14"/>
  <c r="R100" i="14"/>
  <c r="Q100" i="14"/>
  <c r="P100" i="14"/>
  <c r="T99" i="14"/>
  <c r="S99" i="14"/>
  <c r="R99" i="14"/>
  <c r="Q99" i="14"/>
  <c r="P99" i="14"/>
  <c r="T98" i="14"/>
  <c r="S98" i="14"/>
  <c r="R98" i="14"/>
  <c r="Q98" i="14"/>
  <c r="P98" i="14"/>
  <c r="T97" i="14"/>
  <c r="S97" i="14"/>
  <c r="R97" i="14"/>
  <c r="Q97" i="14"/>
  <c r="P97" i="14"/>
  <c r="T96" i="14"/>
  <c r="S96" i="14"/>
  <c r="R96" i="14"/>
  <c r="Q96" i="14"/>
  <c r="P96" i="14"/>
  <c r="T95" i="14"/>
  <c r="S95" i="14"/>
  <c r="R95" i="14"/>
  <c r="Q95" i="14"/>
  <c r="P95" i="14"/>
  <c r="T94" i="14"/>
  <c r="S94" i="14"/>
  <c r="R94" i="14"/>
  <c r="Q94" i="14"/>
  <c r="P94" i="14"/>
  <c r="T93" i="14"/>
  <c r="S93" i="14"/>
  <c r="R93" i="14"/>
  <c r="Q93" i="14"/>
  <c r="P93" i="14"/>
  <c r="T92" i="14"/>
  <c r="S92" i="14"/>
  <c r="R92" i="14"/>
  <c r="Q92" i="14"/>
  <c r="P92" i="14"/>
  <c r="T91" i="14"/>
  <c r="S91" i="14"/>
  <c r="R91" i="14"/>
  <c r="Q91" i="14"/>
  <c r="P91" i="14"/>
  <c r="T90" i="14"/>
  <c r="S90" i="14"/>
  <c r="R90" i="14"/>
  <c r="Q90" i="14"/>
  <c r="P90" i="14"/>
  <c r="T89" i="14"/>
  <c r="S89" i="14"/>
  <c r="R89" i="14"/>
  <c r="Q89" i="14"/>
  <c r="P89" i="14"/>
  <c r="T88" i="14"/>
  <c r="S88" i="14"/>
  <c r="R88" i="14"/>
  <c r="Q88" i="14"/>
  <c r="P88" i="14"/>
  <c r="T87" i="14"/>
  <c r="S87" i="14"/>
  <c r="R87" i="14"/>
  <c r="Q87" i="14"/>
  <c r="P87" i="14"/>
  <c r="T86" i="14"/>
  <c r="S86" i="14"/>
  <c r="R86" i="14"/>
  <c r="Q86" i="14"/>
  <c r="P86" i="14"/>
  <c r="T85" i="14"/>
  <c r="S85" i="14"/>
  <c r="R85" i="14"/>
  <c r="Q85" i="14"/>
  <c r="P85" i="14"/>
  <c r="T84" i="14"/>
  <c r="S84" i="14"/>
  <c r="R84" i="14"/>
  <c r="Q84" i="14"/>
  <c r="P84" i="14"/>
  <c r="T83" i="14"/>
  <c r="S83" i="14"/>
  <c r="R83" i="14"/>
  <c r="Q83" i="14"/>
  <c r="P83" i="14"/>
  <c r="T82" i="14"/>
  <c r="S82" i="14"/>
  <c r="R82" i="14"/>
  <c r="Q82" i="14"/>
  <c r="P82" i="14"/>
  <c r="T81" i="14"/>
  <c r="S81" i="14"/>
  <c r="R81" i="14"/>
  <c r="Q81" i="14"/>
  <c r="P81" i="14"/>
  <c r="T80" i="14"/>
  <c r="S80" i="14"/>
  <c r="R80" i="14"/>
  <c r="Q80" i="14"/>
  <c r="P80" i="14"/>
  <c r="T79" i="14"/>
  <c r="S79" i="14"/>
  <c r="R79" i="14"/>
  <c r="Q79" i="14"/>
  <c r="P79" i="14"/>
  <c r="T78" i="14"/>
  <c r="S78" i="14"/>
  <c r="R78" i="14"/>
  <c r="Q78" i="14"/>
  <c r="P78" i="14"/>
  <c r="T77" i="14"/>
  <c r="S77" i="14"/>
  <c r="R77" i="14"/>
  <c r="Q77" i="14"/>
  <c r="P77" i="14"/>
  <c r="T76" i="14"/>
  <c r="S76" i="14"/>
  <c r="R76" i="14"/>
  <c r="Q76" i="14"/>
  <c r="P76" i="14"/>
  <c r="T75" i="14"/>
  <c r="S75" i="14"/>
  <c r="R75" i="14"/>
  <c r="Q75" i="14"/>
  <c r="P75" i="14"/>
  <c r="T74" i="14"/>
  <c r="S74" i="14"/>
  <c r="R74" i="14"/>
  <c r="Q74" i="14"/>
  <c r="P74" i="14"/>
  <c r="T73" i="14"/>
  <c r="S73" i="14"/>
  <c r="R73" i="14"/>
  <c r="Q73" i="14"/>
  <c r="P73" i="14"/>
  <c r="T72" i="14"/>
  <c r="S72" i="14"/>
  <c r="R72" i="14"/>
  <c r="Q72" i="14"/>
  <c r="P72" i="14"/>
  <c r="T71" i="14"/>
  <c r="S71" i="14"/>
  <c r="R71" i="14"/>
  <c r="Q71" i="14"/>
  <c r="P71" i="14"/>
  <c r="T70" i="14"/>
  <c r="S70" i="14"/>
  <c r="R70" i="14"/>
  <c r="Q70" i="14"/>
  <c r="P70" i="14"/>
  <c r="T69" i="14"/>
  <c r="S69" i="14"/>
  <c r="R69" i="14"/>
  <c r="Q69" i="14"/>
  <c r="P69" i="14"/>
  <c r="T68" i="14"/>
  <c r="S68" i="14"/>
  <c r="R68" i="14"/>
  <c r="Q68" i="14"/>
  <c r="P68" i="14"/>
  <c r="T67" i="14"/>
  <c r="S67" i="14"/>
  <c r="R67" i="14"/>
  <c r="Q67" i="14"/>
  <c r="P67" i="14"/>
  <c r="T66" i="14"/>
  <c r="S66" i="14"/>
  <c r="R66" i="14"/>
  <c r="Q66" i="14"/>
  <c r="P66" i="14"/>
  <c r="T65" i="14"/>
  <c r="S65" i="14"/>
  <c r="R65" i="14"/>
  <c r="Q65" i="14"/>
  <c r="P65" i="14"/>
  <c r="T64" i="14"/>
  <c r="S64" i="14"/>
  <c r="R64" i="14"/>
  <c r="Q64" i="14"/>
  <c r="P64" i="14"/>
  <c r="T63" i="14"/>
  <c r="S63" i="14"/>
  <c r="R63" i="14"/>
  <c r="Q63" i="14"/>
  <c r="P63" i="14"/>
  <c r="T62" i="14"/>
  <c r="S62" i="14"/>
  <c r="R62" i="14"/>
  <c r="Q62" i="14"/>
  <c r="P62" i="14"/>
  <c r="T61" i="14"/>
  <c r="S61" i="14"/>
  <c r="R61" i="14"/>
  <c r="Q61" i="14"/>
  <c r="P61" i="14"/>
  <c r="T60" i="14"/>
  <c r="S60" i="14"/>
  <c r="R60" i="14"/>
  <c r="Q60" i="14"/>
  <c r="P60" i="14"/>
  <c r="T59" i="14"/>
  <c r="S59" i="14"/>
  <c r="R59" i="14"/>
  <c r="Q59" i="14"/>
  <c r="P59" i="14"/>
  <c r="T58" i="14"/>
  <c r="S58" i="14"/>
  <c r="R58" i="14"/>
  <c r="Q58" i="14"/>
  <c r="P58" i="14"/>
  <c r="T57" i="14"/>
  <c r="S57" i="14"/>
  <c r="R57" i="14"/>
  <c r="Q57" i="14"/>
  <c r="P57" i="14"/>
  <c r="T56" i="14"/>
  <c r="S56" i="14"/>
  <c r="R56" i="14"/>
  <c r="Q56" i="14"/>
  <c r="P56" i="14"/>
  <c r="T55" i="14"/>
  <c r="S55" i="14"/>
  <c r="R55" i="14"/>
  <c r="Q55" i="14"/>
  <c r="P55" i="14"/>
  <c r="T54" i="14"/>
  <c r="S54" i="14"/>
  <c r="R54" i="14"/>
  <c r="Q54" i="14"/>
  <c r="P54" i="14"/>
  <c r="T53" i="14"/>
  <c r="S53" i="14"/>
  <c r="R53" i="14"/>
  <c r="Q53" i="14"/>
  <c r="P53" i="14"/>
  <c r="T52" i="14"/>
  <c r="S52" i="14"/>
  <c r="R52" i="14"/>
  <c r="Q52" i="14"/>
  <c r="P52" i="14"/>
  <c r="T51" i="14"/>
  <c r="S51" i="14"/>
  <c r="R51" i="14"/>
  <c r="Q51" i="14"/>
  <c r="P51" i="14"/>
  <c r="T50" i="14"/>
  <c r="S50" i="14"/>
  <c r="R50" i="14"/>
  <c r="Q50" i="14"/>
  <c r="P50" i="14"/>
  <c r="T49" i="14"/>
  <c r="S49" i="14"/>
  <c r="R49" i="14"/>
  <c r="Q49" i="14"/>
  <c r="P49" i="14"/>
  <c r="T48" i="14"/>
  <c r="S48" i="14"/>
  <c r="R48" i="14"/>
  <c r="Q48" i="14"/>
  <c r="P48" i="14"/>
  <c r="T47" i="14"/>
  <c r="S47" i="14"/>
  <c r="R47" i="14"/>
  <c r="Q47" i="14"/>
  <c r="P47" i="14"/>
  <c r="T46" i="14"/>
  <c r="S46" i="14"/>
  <c r="R46" i="14"/>
  <c r="Q46" i="14"/>
  <c r="P46" i="14"/>
  <c r="T45" i="14"/>
  <c r="S45" i="14"/>
  <c r="R45" i="14"/>
  <c r="Q45" i="14"/>
  <c r="P45" i="14"/>
  <c r="T44" i="14"/>
  <c r="S44" i="14"/>
  <c r="R44" i="14"/>
  <c r="Q44" i="14"/>
  <c r="P44" i="14"/>
  <c r="T43" i="14"/>
  <c r="S43" i="14"/>
  <c r="R43" i="14"/>
  <c r="Q43" i="14"/>
  <c r="P43" i="14"/>
  <c r="T42" i="14"/>
  <c r="S42" i="14"/>
  <c r="R42" i="14"/>
  <c r="Q42" i="14"/>
  <c r="P42" i="14"/>
  <c r="T41" i="14"/>
  <c r="S41" i="14"/>
  <c r="R41" i="14"/>
  <c r="Q41" i="14"/>
  <c r="P41" i="14"/>
  <c r="T40" i="14"/>
  <c r="S40" i="14"/>
  <c r="R40" i="14"/>
  <c r="Q40" i="14"/>
  <c r="P40" i="14"/>
  <c r="T39" i="14"/>
  <c r="S39" i="14"/>
  <c r="R39" i="14"/>
  <c r="Q39" i="14"/>
  <c r="P39" i="14"/>
  <c r="T38" i="14"/>
  <c r="S38" i="14"/>
  <c r="R38" i="14"/>
  <c r="Q38" i="14"/>
  <c r="P38" i="14"/>
  <c r="T37" i="14"/>
  <c r="S37" i="14"/>
  <c r="R37" i="14"/>
  <c r="Q37" i="14"/>
  <c r="P37" i="14"/>
  <c r="T36" i="14"/>
  <c r="S36" i="14"/>
  <c r="R36" i="14"/>
  <c r="Q36" i="14"/>
  <c r="P36" i="14"/>
  <c r="T35" i="14"/>
  <c r="S35" i="14"/>
  <c r="R35" i="14"/>
  <c r="Q35" i="14"/>
  <c r="P35" i="14"/>
  <c r="T33" i="14"/>
  <c r="S33" i="14"/>
  <c r="R33" i="14"/>
  <c r="Q33" i="14"/>
  <c r="P33" i="14"/>
  <c r="T32" i="14"/>
  <c r="S32" i="14"/>
  <c r="R32" i="14"/>
  <c r="Q32" i="14"/>
  <c r="P32" i="14"/>
  <c r="T31" i="14"/>
  <c r="S31" i="14"/>
  <c r="R31" i="14"/>
  <c r="Q31" i="14"/>
  <c r="P31" i="14"/>
  <c r="T30" i="14"/>
  <c r="S30" i="14"/>
  <c r="R30" i="14"/>
  <c r="Q30" i="14"/>
  <c r="P30" i="14"/>
  <c r="T29" i="14"/>
  <c r="S29" i="14"/>
  <c r="R29" i="14"/>
  <c r="Q29" i="14"/>
  <c r="P29" i="14"/>
  <c r="T28" i="14"/>
  <c r="S28" i="14"/>
  <c r="R28" i="14"/>
  <c r="Q28" i="14"/>
  <c r="P28" i="14"/>
  <c r="T27" i="14"/>
  <c r="S27" i="14"/>
  <c r="R27" i="14"/>
  <c r="Q27" i="14"/>
  <c r="P27" i="14"/>
  <c r="T26" i="14"/>
  <c r="S26" i="14"/>
  <c r="R26" i="14"/>
  <c r="Q26" i="14"/>
  <c r="P26" i="14"/>
  <c r="T25" i="14"/>
  <c r="S25" i="14"/>
  <c r="R25" i="14"/>
  <c r="Q25" i="14"/>
  <c r="P25" i="14"/>
  <c r="T24" i="14"/>
  <c r="S24" i="14"/>
  <c r="R24" i="14"/>
  <c r="Q24" i="14"/>
  <c r="P24" i="14"/>
  <c r="T23" i="14"/>
  <c r="S23" i="14"/>
  <c r="R23" i="14"/>
  <c r="Q23" i="14"/>
  <c r="P23" i="14"/>
  <c r="T22" i="14"/>
  <c r="S22" i="14"/>
  <c r="R22" i="14"/>
  <c r="Q22" i="14"/>
  <c r="P22" i="14"/>
  <c r="T21" i="14"/>
  <c r="S21" i="14"/>
  <c r="R21" i="14"/>
  <c r="Q21" i="14"/>
  <c r="P21" i="14"/>
  <c r="T20" i="14"/>
  <c r="S20" i="14"/>
  <c r="R20" i="14"/>
  <c r="Q20" i="14"/>
  <c r="P20" i="14"/>
  <c r="T19" i="14"/>
  <c r="S19" i="14"/>
  <c r="R19" i="14"/>
  <c r="Q19" i="14"/>
  <c r="P19" i="14"/>
  <c r="T18" i="14"/>
  <c r="S18" i="14"/>
  <c r="R18" i="14"/>
  <c r="Q18" i="14"/>
  <c r="P18" i="14"/>
  <c r="T17" i="14"/>
  <c r="S17" i="14"/>
  <c r="R17" i="14"/>
  <c r="Q17" i="14"/>
  <c r="P17" i="14"/>
  <c r="T16" i="14"/>
  <c r="S16" i="14"/>
  <c r="R16" i="14"/>
  <c r="Q16" i="14"/>
  <c r="P16" i="14"/>
  <c r="T15" i="14"/>
  <c r="S15" i="14"/>
  <c r="R15" i="14"/>
  <c r="Q15" i="14"/>
  <c r="P15" i="14"/>
  <c r="T14" i="14"/>
  <c r="S14" i="14"/>
  <c r="R14" i="14"/>
  <c r="Q14" i="14"/>
  <c r="P14" i="14"/>
  <c r="T13" i="14"/>
  <c r="S13" i="14"/>
  <c r="R13" i="14"/>
  <c r="Q13" i="14"/>
  <c r="P13" i="14"/>
  <c r="T12" i="14"/>
  <c r="S12" i="14"/>
  <c r="R12" i="14"/>
  <c r="Q12" i="14"/>
  <c r="P12" i="14"/>
  <c r="T11" i="14"/>
  <c r="S11" i="14"/>
  <c r="R11" i="14"/>
  <c r="Q11" i="14"/>
  <c r="P11" i="14"/>
  <c r="Q10" i="14"/>
  <c r="R10" i="14"/>
  <c r="S10" i="14"/>
  <c r="T10" i="14"/>
  <c r="O256" i="14"/>
  <c r="P256" i="14"/>
  <c r="O257" i="14"/>
  <c r="P257" i="14"/>
  <c r="O277" i="14"/>
  <c r="U277" i="14"/>
  <c r="O276" i="14"/>
  <c r="U276" i="14"/>
  <c r="O275" i="14"/>
  <c r="U275" i="14"/>
  <c r="O274" i="14"/>
  <c r="U274" i="14"/>
  <c r="O273" i="14"/>
  <c r="U273" i="14"/>
  <c r="O272" i="14"/>
  <c r="U272" i="14"/>
  <c r="O271" i="14"/>
  <c r="U271" i="14"/>
  <c r="O270" i="14"/>
  <c r="U270" i="14"/>
  <c r="O269" i="14"/>
  <c r="U269" i="14"/>
  <c r="O268" i="14"/>
  <c r="U268" i="14"/>
  <c r="O267" i="14"/>
  <c r="U267" i="14"/>
  <c r="O266" i="14"/>
  <c r="U266" i="14"/>
  <c r="O265" i="14"/>
  <c r="U265" i="14"/>
  <c r="O264" i="14"/>
  <c r="U264" i="14"/>
  <c r="O263" i="14"/>
  <c r="U263" i="14"/>
  <c r="O262" i="14"/>
  <c r="U262" i="14"/>
  <c r="O261" i="14"/>
  <c r="U261" i="14"/>
  <c r="O260" i="14"/>
  <c r="U260" i="14"/>
  <c r="O259" i="14"/>
  <c r="U259" i="14"/>
  <c r="P10" i="14"/>
  <c r="T277" i="14"/>
  <c r="S277" i="14"/>
  <c r="R277" i="14"/>
  <c r="Q277" i="14"/>
  <c r="P277" i="14"/>
  <c r="T276" i="14"/>
  <c r="S276" i="14"/>
  <c r="R276" i="14"/>
  <c r="Q276" i="14"/>
  <c r="P276" i="14"/>
  <c r="T275" i="14"/>
  <c r="S275" i="14"/>
  <c r="R275" i="14"/>
  <c r="Q275" i="14"/>
  <c r="P275" i="14"/>
  <c r="T274" i="14"/>
  <c r="S274" i="14"/>
  <c r="R274" i="14"/>
  <c r="Q274" i="14"/>
  <c r="P274" i="14"/>
  <c r="T273" i="14"/>
  <c r="S273" i="14"/>
  <c r="R273" i="14"/>
  <c r="Q273" i="14"/>
  <c r="P273" i="14"/>
  <c r="T272" i="14"/>
  <c r="S272" i="14"/>
  <c r="R272" i="14"/>
  <c r="Q272" i="14"/>
  <c r="P272" i="14"/>
  <c r="T271" i="14"/>
  <c r="S271" i="14"/>
  <c r="R271" i="14"/>
  <c r="Q271" i="14"/>
  <c r="P271" i="14"/>
  <c r="T270" i="14"/>
  <c r="S270" i="14"/>
  <c r="R270" i="14"/>
  <c r="Q270" i="14"/>
  <c r="P270" i="14"/>
  <c r="T269" i="14"/>
  <c r="S269" i="14"/>
  <c r="R269" i="14"/>
  <c r="Q269" i="14"/>
  <c r="P269" i="14"/>
  <c r="T268" i="14"/>
  <c r="S268" i="14"/>
  <c r="R268" i="14"/>
  <c r="Q268" i="14"/>
  <c r="P268" i="14"/>
  <c r="T267" i="14"/>
  <c r="S267" i="14"/>
  <c r="R267" i="14"/>
  <c r="Q267" i="14"/>
  <c r="P267" i="14"/>
  <c r="T266" i="14"/>
  <c r="S266" i="14"/>
  <c r="R266" i="14"/>
  <c r="Q266" i="14"/>
  <c r="P266" i="14"/>
  <c r="T265" i="14"/>
  <c r="S265" i="14"/>
  <c r="R265" i="14"/>
  <c r="Q265" i="14"/>
  <c r="P265" i="14"/>
  <c r="T264" i="14"/>
  <c r="S264" i="14"/>
  <c r="R264" i="14"/>
  <c r="Q264" i="14"/>
  <c r="P264" i="14"/>
  <c r="T263" i="14"/>
  <c r="S263" i="14"/>
  <c r="R263" i="14"/>
  <c r="Q263" i="14"/>
  <c r="P263" i="14"/>
  <c r="T262" i="14"/>
  <c r="S262" i="14"/>
  <c r="R262" i="14"/>
  <c r="Q262" i="14"/>
  <c r="P262" i="14"/>
  <c r="T261" i="14"/>
  <c r="S261" i="14"/>
  <c r="R261" i="14"/>
  <c r="Q261" i="14"/>
  <c r="P261" i="14"/>
  <c r="T260" i="14"/>
  <c r="S260" i="14"/>
  <c r="R260" i="14"/>
  <c r="Q260" i="14"/>
  <c r="P260" i="14"/>
  <c r="T259" i="14"/>
  <c r="S259" i="14"/>
  <c r="R259" i="14"/>
  <c r="Q259" i="14"/>
  <c r="P259" i="14"/>
  <c r="U258" i="14"/>
  <c r="T258" i="14"/>
  <c r="S258" i="14"/>
  <c r="R258" i="14"/>
  <c r="Q258" i="14"/>
  <c r="P258" i="14"/>
  <c r="O258" i="14"/>
  <c r="U257" i="14"/>
  <c r="T257" i="14"/>
  <c r="S257" i="14"/>
  <c r="R257" i="14"/>
  <c r="Q257" i="14"/>
  <c r="U256" i="14"/>
  <c r="T256" i="14"/>
  <c r="S256" i="14"/>
  <c r="R256" i="14"/>
  <c r="Q256" i="14"/>
  <c r="F8" i="16"/>
  <c r="F11" i="16"/>
  <c r="F14" i="16"/>
  <c r="F17" i="16"/>
  <c r="B32" i="14" l="1"/>
  <c r="B97" i="14"/>
  <c r="B153" i="14"/>
  <c r="B193" i="14"/>
  <c r="B217" i="14"/>
  <c r="B225" i="14"/>
  <c r="B233" i="14"/>
  <c r="B11" i="14"/>
  <c r="B19" i="14"/>
  <c r="B27" i="14"/>
  <c r="B36" i="14"/>
  <c r="B44" i="14"/>
  <c r="B52" i="14"/>
  <c r="B60" i="14"/>
  <c r="B68" i="14"/>
  <c r="B76" i="14"/>
  <c r="B84" i="14"/>
  <c r="B92" i="14"/>
  <c r="B100" i="14"/>
  <c r="B108" i="14"/>
  <c r="B116" i="14"/>
  <c r="B124" i="14"/>
  <c r="B132" i="14"/>
  <c r="B140" i="14"/>
  <c r="B148" i="14"/>
  <c r="B156" i="14"/>
  <c r="B164" i="14"/>
  <c r="B172" i="14"/>
  <c r="B180" i="14"/>
  <c r="B188" i="14"/>
  <c r="B196" i="14"/>
  <c r="B204" i="14"/>
  <c r="B212" i="14"/>
  <c r="B220" i="14"/>
  <c r="B228" i="14"/>
  <c r="B236" i="14"/>
  <c r="B244" i="14"/>
  <c r="B49" i="14"/>
  <c r="B113" i="14"/>
  <c r="B137" i="14"/>
  <c r="B169" i="14"/>
  <c r="B185" i="14"/>
  <c r="B241" i="14"/>
  <c r="B14" i="14"/>
  <c r="B22" i="14"/>
  <c r="B30" i="14"/>
  <c r="B39" i="14"/>
  <c r="B47" i="14"/>
  <c r="B55" i="14"/>
  <c r="B63" i="14"/>
  <c r="B71" i="14"/>
  <c r="B79" i="14"/>
  <c r="B87" i="14"/>
  <c r="B95" i="14"/>
  <c r="B103" i="14"/>
  <c r="B111" i="14"/>
  <c r="B119" i="14"/>
  <c r="B127" i="14"/>
  <c r="B135" i="14"/>
  <c r="B143" i="14"/>
  <c r="B151" i="14"/>
  <c r="B159" i="14"/>
  <c r="B167" i="14"/>
  <c r="B175" i="14"/>
  <c r="B183" i="14"/>
  <c r="B191" i="14"/>
  <c r="B199" i="14"/>
  <c r="B207" i="14"/>
  <c r="B215" i="14"/>
  <c r="B223" i="14"/>
  <c r="B231" i="14"/>
  <c r="B239" i="14"/>
  <c r="B247" i="14"/>
  <c r="B16" i="14"/>
  <c r="B129" i="14"/>
  <c r="B145" i="14"/>
  <c r="B177" i="14"/>
  <c r="B201" i="14"/>
  <c r="B249" i="14"/>
  <c r="B17" i="14"/>
  <c r="B25" i="14"/>
  <c r="B33" i="14"/>
  <c r="B42" i="14"/>
  <c r="B50" i="14"/>
  <c r="B58" i="14"/>
  <c r="B66" i="14"/>
  <c r="B74" i="14"/>
  <c r="B82" i="14"/>
  <c r="B90" i="14"/>
  <c r="B98" i="14"/>
  <c r="B106" i="14"/>
  <c r="B114" i="14"/>
  <c r="B122" i="14"/>
  <c r="B130" i="14"/>
  <c r="B138" i="14"/>
  <c r="B146" i="14"/>
  <c r="B154" i="14"/>
  <c r="B162" i="14"/>
  <c r="B170" i="14"/>
  <c r="B178" i="14"/>
  <c r="B186" i="14"/>
  <c r="B194" i="14"/>
  <c r="B202" i="14"/>
  <c r="B210" i="14"/>
  <c r="B218" i="14"/>
  <c r="B226" i="14"/>
  <c r="B234" i="14"/>
  <c r="B242" i="14"/>
  <c r="B252" i="14"/>
  <c r="B57" i="14"/>
  <c r="B81" i="14"/>
  <c r="B121" i="14"/>
  <c r="B161" i="14"/>
  <c r="B12" i="14"/>
  <c r="B20" i="14"/>
  <c r="B28" i="14"/>
  <c r="B37" i="14"/>
  <c r="B45" i="14"/>
  <c r="B53" i="14"/>
  <c r="B61" i="14"/>
  <c r="B69" i="14"/>
  <c r="B77" i="14"/>
  <c r="B85" i="14"/>
  <c r="B93" i="14"/>
  <c r="B101" i="14"/>
  <c r="B109" i="14"/>
  <c r="B117" i="14"/>
  <c r="B125" i="14"/>
  <c r="B133" i="14"/>
  <c r="B141" i="14"/>
  <c r="B149" i="14"/>
  <c r="B157" i="14"/>
  <c r="B165" i="14"/>
  <c r="B173" i="14"/>
  <c r="B181" i="14"/>
  <c r="B189" i="14"/>
  <c r="B197" i="14"/>
  <c r="B205" i="14"/>
  <c r="B213" i="14"/>
  <c r="B221" i="14"/>
  <c r="B229" i="14"/>
  <c r="B237" i="14"/>
  <c r="B245" i="14"/>
  <c r="B41" i="14"/>
  <c r="B65" i="14"/>
  <c r="B209" i="14"/>
  <c r="B15" i="14"/>
  <c r="B23" i="14"/>
  <c r="B31" i="14"/>
  <c r="B40" i="14"/>
  <c r="B48" i="14"/>
  <c r="B56" i="14"/>
  <c r="B64" i="14"/>
  <c r="B72" i="14"/>
  <c r="B80" i="14"/>
  <c r="B88" i="14"/>
  <c r="B96" i="14"/>
  <c r="B104" i="14"/>
  <c r="B112" i="14"/>
  <c r="B120" i="14"/>
  <c r="B128" i="14"/>
  <c r="B136" i="14"/>
  <c r="B144" i="14"/>
  <c r="B152" i="14"/>
  <c r="B160" i="14"/>
  <c r="B168" i="14"/>
  <c r="B176" i="14"/>
  <c r="B184" i="14"/>
  <c r="B192" i="14"/>
  <c r="B200" i="14"/>
  <c r="B208" i="14"/>
  <c r="B216" i="14"/>
  <c r="B224" i="14"/>
  <c r="B232" i="14"/>
  <c r="B240" i="14"/>
  <c r="B248" i="14"/>
  <c r="B89" i="14"/>
  <c r="B18" i="14"/>
  <c r="B26" i="14"/>
  <c r="B35" i="14"/>
  <c r="B43" i="14"/>
  <c r="B51" i="14"/>
  <c r="B59" i="14"/>
  <c r="B67" i="14"/>
  <c r="B75" i="14"/>
  <c r="B83" i="14"/>
  <c r="B91" i="14"/>
  <c r="B99" i="14"/>
  <c r="B107" i="14"/>
  <c r="B115" i="14"/>
  <c r="B123" i="14"/>
  <c r="B131" i="14"/>
  <c r="B139" i="14"/>
  <c r="B147" i="14"/>
  <c r="B155" i="14"/>
  <c r="B163" i="14"/>
  <c r="B171" i="14"/>
  <c r="B179" i="14"/>
  <c r="B187" i="14"/>
  <c r="B195" i="14"/>
  <c r="B203" i="14"/>
  <c r="B211" i="14"/>
  <c r="B219" i="14"/>
  <c r="B227" i="14"/>
  <c r="B235" i="14"/>
  <c r="B243" i="14"/>
  <c r="B253" i="14"/>
  <c r="B24" i="14"/>
  <c r="B73" i="14"/>
  <c r="B105" i="14"/>
  <c r="B13" i="14"/>
  <c r="B21" i="14"/>
  <c r="B29" i="14"/>
  <c r="B38" i="14"/>
  <c r="B46" i="14"/>
  <c r="B54" i="14"/>
  <c r="B62" i="14"/>
  <c r="B70" i="14"/>
  <c r="B78" i="14"/>
  <c r="B86" i="14"/>
  <c r="B94" i="14"/>
  <c r="B102" i="14"/>
  <c r="B110" i="14"/>
  <c r="B118" i="14"/>
  <c r="B126" i="14"/>
  <c r="B134" i="14"/>
  <c r="B142" i="14"/>
  <c r="B150" i="14"/>
  <c r="B158" i="14"/>
  <c r="B166" i="14"/>
  <c r="B174" i="14"/>
  <c r="B182" i="14"/>
  <c r="B190" i="14"/>
  <c r="B198" i="14"/>
  <c r="B206" i="14"/>
  <c r="B214" i="14"/>
  <c r="B222" i="14"/>
  <c r="B230" i="14"/>
  <c r="B238" i="14"/>
  <c r="B246" i="14"/>
  <c r="B254" i="14"/>
  <c r="B10" i="14"/>
  <c r="B277" i="14"/>
  <c r="B274" i="14"/>
  <c r="B266" i="14"/>
  <c r="B270" i="14"/>
  <c r="B262" i="14"/>
  <c r="B269" i="14"/>
  <c r="B272" i="14"/>
  <c r="B273" i="14"/>
  <c r="B256" i="14"/>
  <c r="B260" i="14"/>
  <c r="B267" i="14"/>
  <c r="B257" i="14"/>
  <c r="B261" i="14"/>
  <c r="B271" i="14"/>
  <c r="B258" i="14"/>
  <c r="B259" i="14"/>
  <c r="B263" i="14"/>
  <c r="B275" i="14"/>
  <c r="B265" i="14"/>
  <c r="B268" i="14"/>
  <c r="B276" i="14"/>
  <c r="B264" i="14"/>
</calcChain>
</file>

<file path=xl/sharedStrings.xml><?xml version="1.0" encoding="utf-8"?>
<sst xmlns="http://schemas.openxmlformats.org/spreadsheetml/2006/main" count="867" uniqueCount="704">
  <si>
    <r>
      <t>9.  Supervision:  This job entails supervising crews of lift attendants</t>
    </r>
    <r>
      <rPr>
        <sz val="10"/>
        <color indexed="18"/>
        <rFont val="Arial"/>
        <family val="2"/>
      </rPr>
      <t xml:space="preserve"> / </t>
    </r>
    <r>
      <rPr>
        <sz val="10"/>
        <rFont val="Arial"/>
        <family val="2"/>
      </rPr>
      <t>operators, foremen or lift crew leaders, and management of lift attendants and / or lift operators, including employee review responsibilities.  This is an exempt position.</t>
    </r>
  </si>
  <si>
    <t>Provides sales expertise and assists sales manager in supervisory and management requirements in larger organizations.</t>
  </si>
  <si>
    <t>Sales - Conference Manager</t>
  </si>
  <si>
    <t>Grooming - Machine Operator - Experienced</t>
  </si>
  <si>
    <t>Maintains and repairs the electrical systems of ski lifts.  Master level only.</t>
  </si>
  <si>
    <t>Manages a retail store(s) at a single mountain.  May include some rentals.</t>
  </si>
  <si>
    <t>Retail - Store Supervisor</t>
  </si>
  <si>
    <t>Lift Maintenance - Electronics - Manager</t>
  </si>
  <si>
    <t>In larger organizations, manages the lift electronics operation.</t>
  </si>
  <si>
    <t>Lift Maintenance - Electronics or Maintenance Manager</t>
  </si>
  <si>
    <t>Supervises a retail store operation at a single mountain.  Does not include ski rental.</t>
  </si>
  <si>
    <t>Retail Sore Manager - Multiple Locations</t>
  </si>
  <si>
    <t>Responsible for all aspects of more than one retail outlet at resort level.</t>
  </si>
  <si>
    <t xml:space="preserve">Competition Department - Coach </t>
  </si>
  <si>
    <t>Sales - Reservations - Reservationists</t>
  </si>
  <si>
    <t>Takes reservations for rooms, services, and activities in a call center setting.</t>
  </si>
  <si>
    <t>Competition Department - Supervisor</t>
  </si>
  <si>
    <t>Grooming - Assistant Director</t>
  </si>
  <si>
    <t xml:space="preserve">Vehicle Maintenance - Mechanic </t>
  </si>
  <si>
    <t>Works on all vehicles - first level of mechanics.</t>
  </si>
  <si>
    <t xml:space="preserve">8.  Special Skills or Other Requirements:  Understanding of mechanical operations, diesel engines, hydraulics and hydrostatic drives is preferred; must be able to work graveyard shifts and late-night hours; must be able to work weekends and holidays, work effectively at high elevations, and function effectively in extreme cold weather conditions and in other inclement weather conditions; ability (in English) to read and comprehend and write memorandum, correspondence, and reports; ability to effectively present information in one-on-one and small group situations to customers, clients, and other employees; perform other physically demanding skills, including standing or sitting for long periods of time; ability to ski or snowboard, or ride/operate a snowmobile, between on-mountain job assignments is preferred.  </t>
  </si>
  <si>
    <t>Manages the grooming operation for a single mountain.</t>
  </si>
  <si>
    <t>Coordinates group activities prior to/and during the visit to the resort. Will also support Group Sales Manager activities. Can also be referred to as 'Representative'.</t>
  </si>
  <si>
    <t>Sales - Leisure Services Manager</t>
  </si>
  <si>
    <t>Works with incoming groups including collecting deposits, booking lodging and clinics, preparing billings and coordinating arrivals and departures.  Has supervisory responsibilities.</t>
  </si>
  <si>
    <t>Sales - Reservations - Manager</t>
  </si>
  <si>
    <t>Manages the reservations operation.</t>
  </si>
  <si>
    <t>Sets up and manages races.  May be in a race or special events department.</t>
  </si>
  <si>
    <t>Competition Department - Race Crew</t>
  </si>
  <si>
    <t>May set course, run timer or manage gates.  May be in an events department</t>
  </si>
  <si>
    <t>Lodging - Housekeeping - Supervisor</t>
  </si>
  <si>
    <t>Supervises the housekeeping function. Reports to the Executive Housekeeper.</t>
  </si>
  <si>
    <t>Lodging - Laundry Room Attendant</t>
  </si>
  <si>
    <t>Provides laundry services for resort/hotel.</t>
  </si>
  <si>
    <t>Directs and is responsible for all slope and terrain park grooming operations on one or more mountains.  Reports to the VP of Mountain Operations</t>
  </si>
  <si>
    <t>Communicates and executes to planograms changes per the Merchandising Manual to retail staff for various retail displays</t>
  </si>
  <si>
    <t>Retail - Sales Associate</t>
  </si>
  <si>
    <t>Sells goods in retail store.</t>
  </si>
  <si>
    <t>Retail - Sales Associate - Hardgoods</t>
  </si>
  <si>
    <t>Specializes in the selling of hardgoods as well as softgoods.</t>
  </si>
  <si>
    <t>Check and clean as directed the steam room, locker rooms, sauna and massage rooms including checking chlorine levels, picking-up and refreshing towel supply, re-arranging chairs and general clean-up of area</t>
  </si>
  <si>
    <t>Transportation - Shuttle Bus Driver - CDL</t>
  </si>
  <si>
    <t>Found in a larger operation.  Provides grooming and managerial expertise to the entire grooming operation.</t>
  </si>
  <si>
    <t>Grooming - Director</t>
  </si>
  <si>
    <t>Supervises day-to-day transportation operations and CDL reporting does not include the budget process or the planning process.  May also drive vehicle as required.</t>
  </si>
  <si>
    <t>Coaches assigned group in their discipline over the course of a season.  Accompanies team to competitions.  Not a Ski Instructor.</t>
  </si>
  <si>
    <t>Competition Department - Coach/Supervisor</t>
  </si>
  <si>
    <t>Coaches assigned group in their discipline over the course of a season.  Supervises other coaches in their discipline. Not a Ski Instructor.</t>
  </si>
  <si>
    <t>Manages the vehicle maintenance operation. Reports to the Director in larger organizations.</t>
  </si>
  <si>
    <t>Vehicle Maintenance - Mechanic - Experienced</t>
  </si>
  <si>
    <t>The journey level for vehicle mechanics.</t>
  </si>
  <si>
    <t>Vehicle Maintenance - Supervisor/Foreman</t>
  </si>
  <si>
    <t>Coordinates pricing and billing of all in-house conferences including does set-up, special events, and equipment.</t>
  </si>
  <si>
    <t>Sales - Group Sales Director</t>
  </si>
  <si>
    <t>Responsible for all sales operations at a ski resort(s).</t>
  </si>
  <si>
    <t>Sales - Group Sales Manager</t>
  </si>
  <si>
    <t>Sells lift tickets, services and activities and/or lodging to business groups visiting the resort.</t>
  </si>
  <si>
    <t>Sales - Group Services Coordinator</t>
  </si>
  <si>
    <t>Provides work advice and planning for grooming operations.</t>
  </si>
  <si>
    <t xml:space="preserve">Grooming - Manager </t>
  </si>
  <si>
    <t>Instructs guests in proper use of fitness equipment. Also can work the fitness center desk checking in guests.</t>
  </si>
  <si>
    <t>Lodging - Fitness Club/Spa - Manager</t>
  </si>
  <si>
    <t>Grooming - Machine Operator - Foreman/Senior</t>
  </si>
  <si>
    <t>Grooming - Supervisor</t>
  </si>
  <si>
    <t>Supervises a grooming shift.  May operate equipment.  This is an exempt position.</t>
  </si>
  <si>
    <t>Grounds - Equipment Operator</t>
  </si>
  <si>
    <t>Registers and assigns rooms to guests.  Processes incoming mail messages.  Checks guests out of rooms and finalized all associated charges.</t>
  </si>
  <si>
    <t>Lodging - Front Desk Clerk - Senior</t>
  </si>
  <si>
    <t>Supervises the operation of the main reservation desk including reservations, check in/outs, resolves customer issues and assigns shifts to staff.</t>
  </si>
  <si>
    <t>Lodging - Housekeeper</t>
  </si>
  <si>
    <t>Entry-level housekeeping position.</t>
  </si>
  <si>
    <t>Sales - Reservations - Supervisor</t>
  </si>
  <si>
    <t>Busses and cleans tables in a restaurant and/or cafeteria area.</t>
  </si>
  <si>
    <t>F &amp; B - Cafeteria Cashier</t>
  </si>
  <si>
    <t>Cashier for a cafeteria.</t>
  </si>
  <si>
    <t>Lodging - Housekeeper - Inspectors</t>
  </si>
  <si>
    <t>Lodging - Life Guard</t>
  </si>
  <si>
    <t>220-130</t>
  </si>
  <si>
    <t>Job Title Numbers:  220  130</t>
  </si>
  <si>
    <t>6.  Experience:  Ski area experience is helpful; prior heavy equipment experience is helpful; ability to ski or snowboard is also preferred.</t>
  </si>
  <si>
    <t>7.  Field of Experience:  None required.</t>
  </si>
  <si>
    <t>Responsible for inventory management including both retail and rental merchandise.</t>
  </si>
  <si>
    <t>Retail - Merchandiser</t>
  </si>
  <si>
    <t>Seats patrons in sit-down restaurant.  May operate as cashier.</t>
  </si>
  <si>
    <t>F &amp; B - Kitchen Manager</t>
  </si>
  <si>
    <t>Responsible for kitchen operations supporting a cafeteria operation.</t>
  </si>
  <si>
    <t>F &amp; B - Line Cook l</t>
  </si>
  <si>
    <t>Average hourly wage of incumbents</t>
  </si>
  <si>
    <t>Lowest paid incumbent (hourly wage)</t>
  </si>
  <si>
    <t>Highest paid incumbent (hourly wage)</t>
  </si>
  <si>
    <t xml:space="preserve">Provides managerial and technical expertise for all ski school operations.  </t>
  </si>
  <si>
    <t>Manages a function within a hotel or lodging operation.</t>
  </si>
  <si>
    <t>Lodging - Spa/Pool Attendant</t>
  </si>
  <si>
    <t>Provides microcomputer support to all resort computer users. May do some networking and light programming or system de-bugging.</t>
  </si>
  <si>
    <t>Transportation - Shuttle Bus Driver - No CDL</t>
  </si>
  <si>
    <t>Drives a vehicle, which does not require a commercial drivers license. Passenger requirements are limited.</t>
  </si>
  <si>
    <t>Transportation - Supervisor</t>
  </si>
  <si>
    <t>F &amp; B - Cafeteria Supervisor</t>
  </si>
  <si>
    <t>Supervises cafeteria staff and daily operation while performing functions within the operations.</t>
  </si>
  <si>
    <t>F &amp; B - Conference Setup Coordinator/Head Porter</t>
  </si>
  <si>
    <t>Attend planning meetings, coordinates all seating and eating arrangements, AV equipment and any other related items for in-house conference guests needs.</t>
  </si>
  <si>
    <t>Vehicle Maintenance - Director/Manager</t>
  </si>
  <si>
    <t>Receives, sends, sorts, and distributes all US mail.  May assist purchasing manager/agent with routine purchasing duties.</t>
  </si>
  <si>
    <t>Purchasing - Purchasing Manager</t>
  </si>
  <si>
    <t>Supervises a vehicle maintenance shop.  Provides technical expertise and ensures any procedures and regulatory compliance.</t>
  </si>
  <si>
    <t>Works all stations of kitchen, leads other cooks, check timing on tickets, and quality.  2yr degree and 7-10 years experience.</t>
  </si>
  <si>
    <t>Lodging - Concierge</t>
  </si>
  <si>
    <t>Provides concierge support to guests.</t>
  </si>
  <si>
    <t>Lodging - General Manager</t>
  </si>
  <si>
    <t>Sales - Assistant Sales Manager</t>
  </si>
  <si>
    <t>Oversees the housekeeping function on one or more locations.</t>
  </si>
  <si>
    <t>Lodging - Fitness Club - Attendant</t>
  </si>
  <si>
    <t>Lodging - Bellman</t>
  </si>
  <si>
    <t>Greets and assists guests with their luggage.  Maintains the cleanliness of hotel entrance, provides guest transportation and directions.</t>
  </si>
  <si>
    <t>Lodging - Executive Housekeeper/Director/Manager</t>
  </si>
  <si>
    <t>Helps guests with boots and other rental equipment.  May also help with minor repairs.</t>
  </si>
  <si>
    <t>Security - Director/Manager</t>
  </si>
  <si>
    <t>Directs and is responsible for all security operations. Top Security position.</t>
  </si>
  <si>
    <t>Security - Officer</t>
  </si>
  <si>
    <t>Provides security for a variety of locations.  May be armed.</t>
  </si>
  <si>
    <t>Security - Supervisor/Lead</t>
  </si>
  <si>
    <t>Supervises a security operation or location, normally during a single shift. May be in charge of security for events. May be armed</t>
  </si>
  <si>
    <t>Warehouse Superintendent</t>
  </si>
  <si>
    <t>Supervises a rental shop and staff. May include retail.</t>
  </si>
  <si>
    <t xml:space="preserve">Rental - Technician </t>
  </si>
  <si>
    <t>Assists manager in all aspects of larger fitness club and/or spa operations.  Act as manager in manager's absence.</t>
  </si>
  <si>
    <t>Lodging - Front Desk Clerk</t>
  </si>
  <si>
    <t>Serves guests at banquets. Typically receives tips/service charges from events. Please provide total comp figures including tips/service charges.</t>
  </si>
  <si>
    <t>Sets up banquet areas.</t>
  </si>
  <si>
    <t>Oversees banquet setup and service in larger organizations. Reports to Catering/Banquet Manager.</t>
  </si>
  <si>
    <t>Mixes drinks, orders supplies, runs cash register. Please provide base comp rate.</t>
  </si>
  <si>
    <t>Found in larger organizations with cafeteria and fine dining.  Provides F &amp; B expertise and managerial services to support entire organization reporting to F&amp;B Director.</t>
  </si>
  <si>
    <t>Provides Life guard services at swimming pool.</t>
  </si>
  <si>
    <t>Lodging - Manager</t>
  </si>
  <si>
    <t>Three or more years experience as a housekeeper.  Inspected rooms for quality standards may do housekeeping when necessary.</t>
  </si>
  <si>
    <t>Lodging - Front Desk Shift Supervisor</t>
  </si>
  <si>
    <t>Supervises a front desk shift and front desk clerks.</t>
  </si>
  <si>
    <t>Lodging - Front Office Manager</t>
  </si>
  <si>
    <t>F &amp; B - Executive Sous Chef</t>
  </si>
  <si>
    <t>Front desk clerk position with 5 or more years experience.</t>
  </si>
  <si>
    <t>Lodging - Front Desk Night Auditor</t>
  </si>
  <si>
    <t>In larger F&amp;B operations, oversees a major operation/restaurant but reports to an F&amp;B Director.</t>
  </si>
  <si>
    <t>Takes orders, collects payments and delivers food to guests in a sit-down facility. Please provide base comp rate.</t>
  </si>
  <si>
    <t>MIS - Manager</t>
  </si>
  <si>
    <t>Manages operations of information systems including programming, analysis and supervisions of programmers and IS staff.</t>
  </si>
  <si>
    <t>MIS - Network Administrator</t>
  </si>
  <si>
    <t>Oversees all computer network functions at resort</t>
  </si>
  <si>
    <t>MIS - PC Support Technician</t>
  </si>
  <si>
    <t>Writes ski reports, press releases, and other internal communications.  Journalism experience required.</t>
  </si>
  <si>
    <t>Marketing - Special Events - Coordinator</t>
  </si>
  <si>
    <t>Sets up and conducts special events.</t>
  </si>
  <si>
    <t>Retail - Store - Manager</t>
  </si>
  <si>
    <t>Prepares basic foods for cooking.  May cook foods. Entry-level position.</t>
  </si>
  <si>
    <t>F &amp; B - Sous Chef</t>
  </si>
  <si>
    <t>Second chef position in single, larger operation.</t>
  </si>
  <si>
    <t>Cooks on a line in either a cafeteria or a restaurant, completing base cook tasks. May not require previous experience to obtain this position.</t>
  </si>
  <si>
    <t>F &amp; B - Manager</t>
  </si>
  <si>
    <t>Manages a single F&amp;B operation/restaurant within a larger organization.</t>
  </si>
  <si>
    <t>F &amp; B - Prep Cook</t>
  </si>
  <si>
    <t>MIS - Webmaster</t>
  </si>
  <si>
    <t>Responsible for the purchasing of all supplies. Negotiate contracts with vendors, meets budgets limitations and supervises staff.  Not Retail.</t>
  </si>
  <si>
    <t>Responsible for all Vehicle Maintenance operations. Includes cars, trucks, snowmobiles, vans, buses, etc.</t>
  </si>
  <si>
    <t>Vehicle Maintenance - Manager</t>
  </si>
  <si>
    <t>F &amp; B - Line Cook III/ Lead Line Cook</t>
  </si>
  <si>
    <t>Oversees a hotel or lodging operation.</t>
  </si>
  <si>
    <t>Works in a licensed day care facility. Is a licensed teacher.</t>
  </si>
  <si>
    <t>Day Care - Manager</t>
  </si>
  <si>
    <t>Responsible for the operations of a day care, licensed or not. Not ski school.</t>
  </si>
  <si>
    <t>Day Care - Supervisor</t>
  </si>
  <si>
    <t xml:space="preserve">Provides expertise and managerial experience for the children's day care facilities.  Must be licensed. </t>
  </si>
  <si>
    <t>Rental - Cashier</t>
  </si>
  <si>
    <t>F &amp; B - F&amp;B Manager - Multiple Locations, Major Facilities</t>
  </si>
  <si>
    <t xml:space="preserve">Restaurant Line cook with greater responsibilities than the entry-level staff. Can make more complex items and give menu ideas. AS degree with 2-4 years experience or a combination.  </t>
  </si>
  <si>
    <t>Rental - Shop Technician - Repair</t>
  </si>
  <si>
    <t>Repairs/tunes skis.  May also help guests with rental equipment or a retail sale.</t>
  </si>
  <si>
    <t>Rental - Supervisor</t>
  </si>
  <si>
    <t>Assist in the administration of personnel functions such as front desk, recruiting/personnel paperwork, issuing uniforms.</t>
  </si>
  <si>
    <t>Human Resources - Director</t>
  </si>
  <si>
    <t>Directs all human resource functions, worker compensation and risk management in a large organization (over 1,000 employees). Part of the budget and planning process. Senior staff member.</t>
  </si>
  <si>
    <t>Responsible for all aspects of the fitness club and spa operations.</t>
  </si>
  <si>
    <t>Lodging - Fitness Club/Spa Assistant Manager</t>
  </si>
  <si>
    <t>Responsible for the direction and coordination of all warehousing activities.  Supervision of warehouse staff.</t>
  </si>
  <si>
    <t>F &amp; B - Assistant Director</t>
  </si>
  <si>
    <t>Snowwhite Ski Area</t>
  </si>
  <si>
    <t>Marketing - Director</t>
  </si>
  <si>
    <t>Responsible for all aspects of sales and marketing activities.</t>
  </si>
  <si>
    <t>Marketing - Manager</t>
  </si>
  <si>
    <t>Plans, directs and coordinates the marketing activity of current and new products and services for the resort. Is not the Director</t>
  </si>
  <si>
    <t>Marketing - Public Relations Manager</t>
  </si>
  <si>
    <t>Specialized in an area of HR and responsible for the administration and all aspects of that function.  Includes benefits training, recruiting, etc.</t>
  </si>
  <si>
    <t xml:space="preserve">Responsible for all aspects of building maintenance for the entire operation performed by employees and outside contractors. </t>
  </si>
  <si>
    <t>Building Maintenance - Electrician</t>
  </si>
  <si>
    <t>Journey level electrician with 5 or more years of experience.</t>
  </si>
  <si>
    <t>Building Maintenance - Electrician - Experienced</t>
  </si>
  <si>
    <t>F &amp; B - Cafeteria Line Worker</t>
  </si>
  <si>
    <t>Works on the cafeteria line keeping food supplied and fresh. May sometimes assist in basic cook duties.</t>
  </si>
  <si>
    <t>F &amp; B - Catering/Banquet Manager</t>
  </si>
  <si>
    <t>Closes receipts for the day.  Processes all charges in each area of the hotel.  May also be responsible for the PBX and front desk.</t>
  </si>
  <si>
    <t>Top person responsible for one or more F &amp; B operations.</t>
  </si>
  <si>
    <t>Responsible for all food &amp; beverage operations and outlets.</t>
  </si>
  <si>
    <t>F &amp; B - Executive Chef</t>
  </si>
  <si>
    <t>Creates goodwill for the company through articles, speeches and publicity efforts via various communication media.  Requires BA in business.</t>
  </si>
  <si>
    <t xml:space="preserve">Marketing - Research Analyst </t>
  </si>
  <si>
    <t>Marketing - Snow Reporter</t>
  </si>
  <si>
    <t>Holds appropriate licenses for and maintains the waste facilities.</t>
  </si>
  <si>
    <t>Building Maintenance - Water Plant Mgr</t>
  </si>
  <si>
    <t>Develops plans, standards and procedures for the operations of the water utility plant.  Must posses a Water Utility Operators license.</t>
  </si>
  <si>
    <t>Building Maintenance - Water Plant Operator</t>
  </si>
  <si>
    <t>Accounting - Payroll Clerk - Senior</t>
  </si>
  <si>
    <t>Operates and maintains the water systems and holds appropriate licenses to.</t>
  </si>
  <si>
    <t>Day Care - Attendant</t>
  </si>
  <si>
    <t>Works with children within a children's day care facility.  Is not licensed and is not in connection with the ski school.</t>
  </si>
  <si>
    <t>Day Care - Licensed - Director/Manager</t>
  </si>
  <si>
    <t>Has authority to purchase supplies at the most favorable price consistent with quality, quantity and delivery. May negotiate contracts with vendors.  Not Retail.</t>
  </si>
  <si>
    <t>Purchasing - Mail Room/Purchasing Clerk</t>
  </si>
  <si>
    <t>Day Care - Licensed Teacher</t>
  </si>
  <si>
    <t>Manages the accounting functions for organization according to established accounting practices. Supervises accounting staff.</t>
  </si>
  <si>
    <t>Directs all aspects of licensed day care facility.</t>
  </si>
  <si>
    <t>Administrative - Assistant</t>
  </si>
  <si>
    <t>new</t>
  </si>
  <si>
    <t>no.</t>
  </si>
  <si>
    <t>Please replace this with the description of the job that has been added</t>
  </si>
  <si>
    <t>Please replace this with your resort's job title</t>
  </si>
  <si>
    <t>Executive - General Manager</t>
  </si>
  <si>
    <t>Supervises/manages F&amp;B outlets or one major facility with multiple functions and may include nightclub. Manage 25+ employees including 1-3 supervisors.</t>
  </si>
  <si>
    <t>F &amp; B - Line Cook II</t>
  </si>
  <si>
    <t xml:space="preserve">Manages a rental operation(s). May include some retail.  Is not an executive staff member. </t>
  </si>
  <si>
    <t>Human Resources - Administrator / Generalist</t>
  </si>
  <si>
    <t>Directs and is responsible for all ski school operations.  Is part of the planning and budget process.  Executive staff member.</t>
  </si>
  <si>
    <t>Ski School - Level 1 - Ski or Snowboard Instructor</t>
  </si>
  <si>
    <t>Provides cashier and sales support for a rental/retail shop. May do merchandising and help guest with rentals.</t>
  </si>
  <si>
    <t>Rental - Director/Manager</t>
  </si>
  <si>
    <t>Responsible for all aspects of course management and maintenance including construction, development and supervision of staff.</t>
  </si>
  <si>
    <t>Operates telephone console. Answers and routes incoming call and may place outgoing calls.  May do clerical and receptionist work.</t>
  </si>
  <si>
    <t>Building Maintenance  - Painter</t>
  </si>
  <si>
    <t>Responsible for all exterior and some interior painting including lift buildings and towers.</t>
  </si>
  <si>
    <t>Building Maintenance - Carpenter</t>
  </si>
  <si>
    <t>Journey level carpenter with 5 or more years of experience.</t>
  </si>
  <si>
    <t>Provides manual labor for a variety of golf course maintenance operations.</t>
  </si>
  <si>
    <t>Golf - Superintendent</t>
  </si>
  <si>
    <t xml:space="preserve">Human Resources -Risk Manager </t>
  </si>
  <si>
    <t>Manages the building maintenance operation.  May include grounds maintenance.</t>
  </si>
  <si>
    <t>Building Maintenance - Director</t>
  </si>
  <si>
    <t>Human Resources - Specialist</t>
  </si>
  <si>
    <t>Terrain Park Operations - Terrain Park Attendant</t>
  </si>
  <si>
    <t>Terrain Park Operations  - Terrain Parks/Pipes Supervisor</t>
  </si>
  <si>
    <t>Terrain Park Operations  - Tubing Park Attendant</t>
  </si>
  <si>
    <t>Terrain Park Operations  - Terrain Parks/Pipes Manager</t>
  </si>
  <si>
    <t>Assists in the management of the snowmaking department, including supervision of departmental foremen and staff.  Acting manager in the manager's absence.</t>
  </si>
  <si>
    <t>Snowmaking - Snowmaking Maintenance Manager</t>
  </si>
  <si>
    <t>Prepares documents to insure payables are processed in a timely and accurate manner.</t>
  </si>
  <si>
    <t>Plans and oversees all catering and banquet functions from setup to service to takedown.</t>
  </si>
  <si>
    <t>F &amp; B - Director</t>
  </si>
  <si>
    <t>Snowmaking - Snowmaker - Experienced</t>
  </si>
  <si>
    <t>Snowmaking - Snowmaking Assistant Manager</t>
  </si>
  <si>
    <t>Collects and reports customer satisfaction and demographics data.  May develop and maintain company-wide database.</t>
  </si>
  <si>
    <t>Marketing - Snow Reporter/Communications</t>
  </si>
  <si>
    <t>Provides assistance on minor plumbing, electrical, carpentry or painting projects to maintain good repair.</t>
  </si>
  <si>
    <t>Building Maintenance - Waste Plant Operator</t>
  </si>
  <si>
    <t>Supervises a work crew or shift.  Ensures procedures are followed and compliance to regulatory requirements. May include grounds.</t>
  </si>
  <si>
    <t>Building Maintenance - Maintenance Technician</t>
  </si>
  <si>
    <t>Accounting - Financial Analyst</t>
  </si>
  <si>
    <t>Accounting - General Assignment Cashier</t>
  </si>
  <si>
    <t>Accounting - Payroll Clerk</t>
  </si>
  <si>
    <t>Prepares and processes payroll. May distribute checks to resort personnel.</t>
  </si>
  <si>
    <t>Software development for .NET based resort websites and Windows applications</t>
  </si>
  <si>
    <t xml:space="preserve">Purchasing  - Purchasing Agent </t>
  </si>
  <si>
    <t>Performs a variety of basic accounting assignments including account coding, reconciliations and assisting with preparation of statements and reports.</t>
  </si>
  <si>
    <t>Performs more complex and diverse accounting assignments.  Assists in the development of policies and procedures. Requires a BA in accounting.</t>
  </si>
  <si>
    <t>Accounting - Clerk</t>
  </si>
  <si>
    <t>Accounting - Controller</t>
  </si>
  <si>
    <t>Sells lift tickets.  May also sell ski school lessons and rental equipment.</t>
  </si>
  <si>
    <t>Ticket Sales - Supervisor</t>
  </si>
  <si>
    <t>Supervises the ticket sales and staff for a location.  May also sell tickets.</t>
  </si>
  <si>
    <t xml:space="preserve">Supervises the competition department at a single mountain.  </t>
  </si>
  <si>
    <t>Ski School - Director</t>
  </si>
  <si>
    <t>Number of incumbents</t>
  </si>
  <si>
    <t>CA</t>
  </si>
  <si>
    <t>Human Resources Manager</t>
  </si>
  <si>
    <t xml:space="preserve">Responsible for specific inspections, maintenance, modifications, construction and repairs.  </t>
  </si>
  <si>
    <t>Lift Maintenance - Supervisor</t>
  </si>
  <si>
    <t>Supervises lift mechanics and / or electricians.  Ensures compliance to rules, procedures and regulations. May work of lifts.</t>
  </si>
  <si>
    <t>Directs and is responsible for all aspects of all rental outlets. May include some retail.  Part of the planning/budget process and a member of the senior staff.</t>
  </si>
  <si>
    <t>Rental - Manager</t>
  </si>
  <si>
    <t>Administrative - Assistant - Clerical</t>
  </si>
  <si>
    <t>Provides generalize administrative support that is mostly clerical in nature with limited project assignments. May perform receptionist or PBX duties.</t>
  </si>
  <si>
    <t>Administrative - Assistant - Senior</t>
  </si>
  <si>
    <t xml:space="preserve">Responsible for all aspects of the operations of their respective resort including, but not exclusive, profit &amp; loss results, mountain operations, F&amp;B operations, lodging operations and all personnel. </t>
  </si>
  <si>
    <t>Golf - Course Maintenance Worker - Level 1</t>
  </si>
  <si>
    <t>Building Maintenance - Carpenter - Experienced</t>
  </si>
  <si>
    <t>5-8 Yrs experience with the ability to lead a crew, interpret blueprints, provide cost estimates and keep a project within budget.</t>
  </si>
  <si>
    <t>Building Maintenance - Director/Manager</t>
  </si>
  <si>
    <t>Ski School - Ticket Sales Supervisor</t>
  </si>
  <si>
    <t>Supervises tickets sales within a ski school.</t>
  </si>
  <si>
    <t>In a smaller ski area, may do payroll, accounting and supervise staff while performing support functions for Mountain Manager, General Manager or Owner.</t>
  </si>
  <si>
    <t>Administrative PBX Operator</t>
  </si>
  <si>
    <t>Receives and disburses cash.  May audit cash drawers.</t>
  </si>
  <si>
    <t>Supervises cash receipt, cash disbursement processes and staff to insure accuracy and adherence to policies.</t>
  </si>
  <si>
    <t>Responsible for general accounting duties.</t>
  </si>
  <si>
    <t>Directs and is responsible for all snowmaking operations for a single mountain.  Reports to the VP of Mountain Operations.</t>
  </si>
  <si>
    <t>Snowmaking - Manager</t>
  </si>
  <si>
    <t>Manages a snowmaking operation for a single mountain.</t>
  </si>
  <si>
    <t>Snowmaking - Pump house Operator</t>
  </si>
  <si>
    <t>Monitors and controls pump house equipment.</t>
  </si>
  <si>
    <t>Guest Services - Mountain Host</t>
  </si>
  <si>
    <t>Guest Services - Parking Lot Attendant</t>
  </si>
  <si>
    <t>Guides guests to appropriate parking spot.  May be in the transportation department</t>
  </si>
  <si>
    <t>Guest Services - Parking Supervisor</t>
  </si>
  <si>
    <t>Supervises a guest services function.  May supervise multiple functions.</t>
  </si>
  <si>
    <t>Prepares and processes documents to insure the organization receives money owed on a timely basis.  May initiate collection efforts on delinquent accounts.</t>
  </si>
  <si>
    <t>Job Code</t>
  </si>
  <si>
    <t>Job Title</t>
  </si>
  <si>
    <t>Job Description</t>
  </si>
  <si>
    <t>5-8 Yrs experience with a Master's License or Journeyman status with the ability to lead a crew, interpret blueprints, provide cost estimates and keep a project within budget</t>
  </si>
  <si>
    <t>Building Maintenance - Janitor</t>
  </si>
  <si>
    <t>Provides cashiering services to a variety of functions such as F &amp; B, Rental, or Retail.</t>
  </si>
  <si>
    <t>Provides work direction to payroll clerks, has more than 5 years direct experience as a payroll clerk, may interpret regulations.</t>
  </si>
  <si>
    <t>Accounting - Payroll Coordinator</t>
  </si>
  <si>
    <t>Accounting - Supervisor</t>
  </si>
  <si>
    <t>Provides expertise and managerial experience for all ski patrol operations.</t>
  </si>
  <si>
    <t>Ski Patrol - Director</t>
  </si>
  <si>
    <t>Responsible for all accounting and financial operations for the entire resort.  Usually a member of senior staff.</t>
  </si>
  <si>
    <t>Provides janitorial and maintenance throughout the operation. Includes hotels, shops, restaurants as well as ski operations. May operate power-cleaning tools.</t>
  </si>
  <si>
    <t>Building Maintenance - Laborer</t>
  </si>
  <si>
    <t>Provides manual labor for building projects.  Shovels snow and performs other manual labor tasks. Does not operate machinery.</t>
  </si>
  <si>
    <t>Building Maintenance - Plumber - Experienced</t>
  </si>
  <si>
    <t>Building Maintenance - Supervisor/Foreman</t>
  </si>
  <si>
    <t>Responsible for one or more accounting functions but not all segments of accounting.  Supervises one or more employees engaged in accounting activities.</t>
  </si>
  <si>
    <t>Number of FULL-Time Employees</t>
  </si>
  <si>
    <t>Number of PART-Time Employees</t>
  </si>
  <si>
    <t xml:space="preserve">Your Contact Details </t>
  </si>
  <si>
    <t>Lift Operations - Operator - Foreman/Lead</t>
  </si>
  <si>
    <t>Lift Operations - Supervisor</t>
  </si>
  <si>
    <t>Lift Operations - Ticket Checker</t>
  </si>
  <si>
    <t>Only checks tickets.  Does not "bump" chairs or run a lift. May be in skier or guest services.</t>
  </si>
  <si>
    <t>Mountain Operations - Director</t>
  </si>
  <si>
    <t>Lift Maintenance - Mechanic and/or Electrician -Senior / Lead</t>
  </si>
  <si>
    <t>Lift Operations - Assistant Director</t>
  </si>
  <si>
    <t>Found in larger organizations.  Provides lift operations, maintenance and managerial expertise to entire lift organization.</t>
  </si>
  <si>
    <t>Ski School - Level 2 - Ski or Snowboard Instructor</t>
  </si>
  <si>
    <t>Ski School - Level 3 - Ski or Snowboard Instructor</t>
  </si>
  <si>
    <t>Ski School - Manager</t>
  </si>
  <si>
    <t>Manages all aspects of a ski school or facility for a single mountain.  Is not part of the executive staff.</t>
  </si>
  <si>
    <t>Ski School - No Certification</t>
  </si>
  <si>
    <t xml:space="preserve">Weekly wages should be divided by 40 hours to determine hourly rates. </t>
  </si>
  <si>
    <t>Provides a variety of administrative and staff support services.  May support a department rather then an individual and need to complete special projects.</t>
  </si>
  <si>
    <t>Ski School - Trainer</t>
  </si>
  <si>
    <t>Region</t>
  </si>
  <si>
    <t>Joe Smith</t>
  </si>
  <si>
    <t>Snowsport Resort Corp</t>
  </si>
  <si>
    <t>Jsmith@yahoo.com</t>
  </si>
  <si>
    <t>Accounting - Accounting Clerk</t>
  </si>
  <si>
    <t xml:space="preserve">Accounting - Accountant </t>
  </si>
  <si>
    <t>Accounting - Accounting Manager</t>
  </si>
  <si>
    <t>Accounting - Accounts Payable Clerk</t>
  </si>
  <si>
    <t>Provides administrative support to Director or Vice President level executive(s)</t>
  </si>
  <si>
    <t>Administrative - Executive Assistant</t>
  </si>
  <si>
    <t>Provides advanced, diversified, and confidential support requiring broad expertise to top executive in organization.  May be involved in some project work.</t>
  </si>
  <si>
    <t>Administrative - Office Manager</t>
  </si>
  <si>
    <t>Provides manual labor for a variety of tasks and assignments.  May operate snow blowers.</t>
  </si>
  <si>
    <t xml:space="preserve">Supervises the daily maintenance and activities of the park and features.  Supervises daily staff. </t>
  </si>
  <si>
    <t>Please use the rows below for jobs not shown in the survey above (only if significantly different than above job codes)</t>
  </si>
  <si>
    <t>Ski Patrol - Patroller - Experienced</t>
  </si>
  <si>
    <t>This is the experienced level of patroller</t>
  </si>
  <si>
    <t>Ski Patrol - Patroller - Senior / Lead</t>
  </si>
  <si>
    <t>Provides expertise as a specialist or trainer in patrol operations.  May act as supervisor.</t>
  </si>
  <si>
    <t>Ski Patrol - Supervisor</t>
  </si>
  <si>
    <t>Directs and is responsible for all ski patrol operations.  Is not part of the executive team.</t>
  </si>
  <si>
    <t>Ski Patrol - Patroller</t>
  </si>
  <si>
    <t>Top position for a single facility that is responsible for all ticket sales including day and seasons passes.  Is not part of senior management.</t>
  </si>
  <si>
    <t>Ticket Sales - Manager</t>
  </si>
  <si>
    <t xml:space="preserve">Manages the ticket sales function for a single mountain.  </t>
  </si>
  <si>
    <t>Ticket Sales - Season Pass Seller</t>
  </si>
  <si>
    <t>Responsible for season pass sales.  May also be a ticket seller.</t>
  </si>
  <si>
    <t>Ticket Sales - Seller</t>
  </si>
  <si>
    <t>Managers, grooms and plan/designs features for the terrain park. Manages all staff.</t>
  </si>
  <si>
    <t>Ski Patrol - Assistant Director</t>
  </si>
  <si>
    <t>Ski Patrol - Safety Patrol (avalanche)</t>
  </si>
  <si>
    <t>Does not normally provide first aid.  Provides speed control and other non-emergency ski patrol functions.</t>
  </si>
  <si>
    <t>Responsible for all aspects of maintenance and controls for the snowmaking plant including pump house, compressors, pumps, valves between pump house and water source and plant buildings. Does not include on-hill maintenance.</t>
  </si>
  <si>
    <t>Snowmaking - Supervisor</t>
  </si>
  <si>
    <t>Supervises a group of snowmakers.  May also be responsible for a specific shift and operate machinery</t>
  </si>
  <si>
    <t>Ticket Sales - Director/Manager</t>
  </si>
  <si>
    <t>Coordinates payroll functions such as wiring ACH's for the payroll bank, direct deposit and 401k funding.  May interpret regulations.</t>
  </si>
  <si>
    <t>Your Name</t>
  </si>
  <si>
    <t>Your Position</t>
  </si>
  <si>
    <t>Your Phone</t>
  </si>
  <si>
    <t>Your Email</t>
  </si>
  <si>
    <t>Your Fax</t>
  </si>
  <si>
    <t>Mountain Operations - Supervisor</t>
  </si>
  <si>
    <t>Provides ski and snowboard checking.</t>
  </si>
  <si>
    <t>Lift Maintenance - Electrician - Senior / Lead</t>
  </si>
  <si>
    <t>Significant experience, works on the most complicated problems and may be work leader.</t>
  </si>
  <si>
    <t xml:space="preserve">Monthly amounts should be multiplied by 12 then divided by 2080 to determine hourly rates. </t>
  </si>
  <si>
    <t>Snowmaking - Director/Manager</t>
  </si>
  <si>
    <t>Utilizes grounds equipment such as snow removal equipment and front loaders.  May require additional licensing depending on state requirements.</t>
  </si>
  <si>
    <t>Grounds - Laborer</t>
  </si>
  <si>
    <t>The Total Uphill Capacity &amp; Skier Visits Of Your Resort.</t>
  </si>
  <si>
    <t>Competition Department - NASTAR Race Crew</t>
  </si>
  <si>
    <t xml:space="preserve">Annual wages should be converted into 2080 hours per year to determine an hourly rate. </t>
  </si>
  <si>
    <t>Accounting - Accounts Receivable Clerk</t>
  </si>
  <si>
    <t>Accounting - Business Unit Controller</t>
  </si>
  <si>
    <t>Accounting - Cash Auditor</t>
  </si>
  <si>
    <t>Accounting - Cash Room Clerk</t>
  </si>
  <si>
    <t>Accounting - Cash Room Supervisor</t>
  </si>
  <si>
    <t>Responsible for all accounting and financial operations for a single business unit, i.e. lodging, F&amp;B etc.</t>
  </si>
  <si>
    <t>Audits cash banks and cash receipts.  Verifies Z tapes.  Audits cash room activities.</t>
  </si>
  <si>
    <t>Supervises parking operations.  May be in the transportation Department</t>
  </si>
  <si>
    <t>Guest Services - Ski Area Utility Worker</t>
  </si>
  <si>
    <t>This is the entry level with no experience but with appropriate credentials</t>
  </si>
  <si>
    <t>9.  Supervision:  This job has no supervisory responsibilities.</t>
  </si>
  <si>
    <t>May be any level of PSIA instructor.</t>
  </si>
  <si>
    <t>Ski School - Assistant Director</t>
  </si>
  <si>
    <t>Drives a vehicle requiring a commercial drivers license (CDL).</t>
  </si>
  <si>
    <t>Your Resort's Parent Company Name</t>
  </si>
  <si>
    <t>Has significant experience on the mountain and acts as mountain captain and work leader.</t>
  </si>
  <si>
    <t>Ski Patrol - Radio Dispatch</t>
  </si>
  <si>
    <t>Dispatches ski patrollers to accident sites.</t>
  </si>
  <si>
    <t>Depending on the size of organizations, manages the lift maintenance and/or electronics operations.</t>
  </si>
  <si>
    <t>Lift Maintenance - Mechanic - Experienced</t>
  </si>
  <si>
    <t>Coaches assigned group in their discipline over the course of a season.  Not a Ski Instructor.</t>
  </si>
  <si>
    <t>Competition Department - Coach Senior/Lead</t>
  </si>
  <si>
    <t xml:space="preserve">Oversees three or more mountain operations including but not exclusive to lift/electronics maintenance, vehicle maintenance, slope or trail maintenance, snowmaking maintenance and records/inventory/purchasing departments within mountain operations.  </t>
  </si>
  <si>
    <t>Retail - Inventory Control</t>
  </si>
  <si>
    <t>May work as parking attendant, then lift attendant, or other duties as assigned.</t>
  </si>
  <si>
    <t>Guest Services - Ski Check Attendant</t>
  </si>
  <si>
    <t>Works on the NASTAR race course.  May collect money along with course duties.</t>
  </si>
  <si>
    <t>Competition Department - Race - Manager</t>
  </si>
  <si>
    <t xml:space="preserve">Survey data should be entered as hourly rates for all positions. To ensure consistent results please use  the following conversions if your data needs to be adjusted to hourly rates. </t>
  </si>
  <si>
    <t>Trains instructors in a specific type snow sport as well as instruct guests.  May including nordic, alpine, riding, adaptive, etc.</t>
  </si>
  <si>
    <t>Ski School - Supervisor</t>
  </si>
  <si>
    <t xml:space="preserve">Formulas and Standard Conversions </t>
  </si>
  <si>
    <t>Annual Pay</t>
  </si>
  <si>
    <t>Hourly Pay</t>
  </si>
  <si>
    <t>Calculator</t>
  </si>
  <si>
    <t>Maximizes rooms revenue by managing pricing and, channels blocking and availability.</t>
  </si>
  <si>
    <t>Retail  - Buyer</t>
  </si>
  <si>
    <t>Responsible for an entire line of retail products and/or goods.  Negotiates contracts, manages inventory and attends trade shows.</t>
  </si>
  <si>
    <t>Retail - Director</t>
  </si>
  <si>
    <t>Ski Patrol - Specialist</t>
  </si>
  <si>
    <t>Job Title Numbers:  240  160</t>
  </si>
  <si>
    <t>4.  Field of Study:  None required.</t>
  </si>
  <si>
    <t>5.  Length of Education or Training:  On-site training provided by ski area for lift operations both before and throughout employment.</t>
  </si>
  <si>
    <t>Entry-level lift electrician with less than 5 years experience.</t>
  </si>
  <si>
    <t>Lift Maintenance - Electrician - Experienced</t>
  </si>
  <si>
    <t>Supervises and oversees a specific area such as training, avalanche, or other specialty.</t>
  </si>
  <si>
    <t>Ski School - Adaptive Ski Instructor</t>
  </si>
  <si>
    <t>Directs and is responsible for all retail sales at ski area and hotel operations.  Is part of the planning/budget process and a member of the executive staff.</t>
  </si>
  <si>
    <t>5.  Length of Education or Training:  On-site training provided by ski area for lift operations both before and throughout employment; prior lift operations experience required.</t>
  </si>
  <si>
    <t>6.  Experience:  Prior lift operations experience required.</t>
  </si>
  <si>
    <t>7.  Field of experience:  Prior lift operations experience is required.</t>
  </si>
  <si>
    <t>Supervises a group of Reservationists in larger organizations. Reports to Reservations Manager.</t>
  </si>
  <si>
    <t>Sales - Revenue Manager</t>
  </si>
  <si>
    <t>8.  Special Skills or Other Requirements:</t>
  </si>
  <si>
    <t>9.  Supervision:  This job may entail training and leading crews of lift attendants or lift operators, but requires  supervision and management of lift attendants and / or lift operators, including some employee review responsibilities.</t>
  </si>
  <si>
    <t>Job Title numbers:  240 170</t>
  </si>
  <si>
    <t>8.  Special Skills or Other Requirements:  Ability (in English) to read and comprehend and write memorandum, correspondence, and reports; ability to maintain written logs, reports, and checklists; ability to evaluate and manage employees; ability to effectively present information in one-on-one and small group situations to customers,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 ability to ski or snowboard, or ride/operate a snowmobile, between on-mountain job assignments is helpful.</t>
  </si>
  <si>
    <t>Job Title numbers:  270 140</t>
  </si>
  <si>
    <t>2.  Work Performed:  Facilitates instruction, demonstration, and care for students of all ages and abilities for ski and snowboard instruction, teaching may include class or private lessons; when children involved must be accountable for managing children, including dressing children, training and assisting students in using lifts, assisting students with their equipment, and teaching the Responsibility Code and general ski / snowboard safety to all students; instruct on ski and snowboard equipment and lifts.</t>
  </si>
  <si>
    <t>7.  Field of experience:  None required.</t>
  </si>
  <si>
    <t>5.  Length of Education or Training:  On-site training provided by ski area both before and throughout employment will be provided.</t>
  </si>
  <si>
    <t>6.  Experience: None required.</t>
  </si>
  <si>
    <t>5.  Length of Education or Training:  PSIA / AASI ski or snowboard certification and other professional clinic participation is preferred; on-site training provided by ski area both before and throughout employment may be provided.</t>
  </si>
  <si>
    <t>8.  Special Skills or Other Requirements:  Must have ability to verbally communicate, demonstrate, and explain concepts clearly to people of all ages; must be patient and nurturing to students; ability (in English) to read and comprehend and write memorandum, correspondence, and reports; ability to maintain written logs, reports, and checklists; ability to effectively present information in one-on-one and small group situations to customers, students,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t>
  </si>
  <si>
    <t>9.  Supervision: This job has no supervisory responsibilities.</t>
  </si>
  <si>
    <t>Job Title numbers:  270 150</t>
  </si>
  <si>
    <t>Job Title numbers:  270 160</t>
  </si>
  <si>
    <t>Job Title numbers:  270 180</t>
  </si>
  <si>
    <t>5.  Length of Education or Training:  No PSIA / AASI ski or snowboard certification is required for this position; on-site training provided by ski area both before and throughout employment may be provided.</t>
  </si>
  <si>
    <t>Job Title numbers:  270  190</t>
  </si>
  <si>
    <t>5.  Length of Education or Training:</t>
  </si>
  <si>
    <t>6.  Experience:</t>
  </si>
  <si>
    <t xml:space="preserve">7.  Field of Experience:  </t>
  </si>
  <si>
    <t>2.  Work Performed:  Supervises ski school program, including clinics, line-ups and instruction; may also be required to serve as a ski or snowboard instructor as needed; facilitates instruction, demonstration, and care for students of all ages and abilities for ski and snowboard instruction, teaching may include class or private lessons; when children involved must be accountable for managing children, including dressing children, training and assisting students in using lifts, assisting students with their equipment, and teaching the Responsibility Code and general ski / snowboard safety to all students; instruct on ski and snowboard equipment and lifts.</t>
  </si>
  <si>
    <t>8.  Special Skills or Other Requirements:  Must be able to manage and supervise groups of instructors and employees, including all aspects of employee management; must have ability to verbally communicate, demonstrate, and explain concepts clearly to people of all ages; must be patient and nurturing to students; ability (in English) to read and comprehend and write memorandum, correspondence, and reports; ability to maintain written logs, reports, and checklists; ability to effectively present information in one-on-one and small group situations to customers, students,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t>
  </si>
  <si>
    <t xml:space="preserve">9.  Supervision: This job entails supervising ski and snowboard instructors, and may include employee review responsibilities.  </t>
  </si>
  <si>
    <t>Job Title numbers:  290  130</t>
  </si>
  <si>
    <t>6.  Experience: Must be an excellent skier with technical knowledge of skiing / snowboarding and ski safety.</t>
  </si>
  <si>
    <t>8.  Special Skills or Other Requirements:  Ability (in English) to read and comprehend and write memorandum, correspondence, and reports; ability to maintain written logs, reports, and checklists; ability to effectively present information in one-on-one and small group situations to customers, students,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t>
  </si>
  <si>
    <t>Job Title numbers:  290  140</t>
  </si>
  <si>
    <t>6.  Experience:  Previous ski area experience is helpful; ability to ski or snowboard is also preferred.</t>
  </si>
  <si>
    <t>8.  Special Skills or Other Requirements:  Ability (in English) to read and comprehend and write memorandum, correspondence, and reports; ability to maintain written logs, reports, and checklists; ability to effectively present information in one-on-one and small group situations to customers, students,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 ability to ski or snowboard, or ride/operate a snowmobile, between on-mountain job assignments is helpful.</t>
  </si>
  <si>
    <t>Job Title numbers:  350  130</t>
  </si>
  <si>
    <t>4. Field of Study:  None required.</t>
  </si>
  <si>
    <t>5. Length of Education or Training:  On-site training for snowmaking operations both before and throughout employment is provided.</t>
  </si>
  <si>
    <r>
      <rPr>
        <sz val="10"/>
        <rFont val="Times New Roman"/>
        <family val="1"/>
      </rPr>
      <t xml:space="preserve">6. </t>
    </r>
    <r>
      <rPr>
        <sz val="10"/>
        <rFont val="Arial"/>
        <family val="2"/>
      </rPr>
      <t>Experience:  Ski area experience is helpful; prior mechanical / technological experience is helpful; ability to ski or snowboard is also preferred; familiarity with mechanical systems and/or water systems is helpful; knowledge of heating / cooling systems is also preferred.</t>
    </r>
  </si>
  <si>
    <t>7. Field of Experience:  None required.</t>
  </si>
  <si>
    <t>6.  Experience:  None required; ability to ski or snowboard is helpful.</t>
  </si>
  <si>
    <t>8.  Special Skills or Other Requirements:  Ability (in English) to read and comprehend and write memorandum, correspondence, and reports; ability to effectively present information in one-on-one and small group situations to customers, clients, and other employees; perform other physically demanding skills, including standing for long periods of time; must be able to work weekends and holidays, work effectively at high elevations, and function effectively in extreme cold weather conditions and in other inclement weather conditions; ability to ski or snowboard, or ride/operate a snowmobile, between on-mountain job assignments is helpful.</t>
  </si>
  <si>
    <t>280-140</t>
  </si>
  <si>
    <t xml:space="preserve">240-170 </t>
  </si>
  <si>
    <t xml:space="preserve">240-160 </t>
  </si>
  <si>
    <t>270-140</t>
  </si>
  <si>
    <t>Ski School Level 1 - Ski or Snowboard Instructor</t>
  </si>
  <si>
    <t xml:space="preserve">270-150 </t>
  </si>
  <si>
    <t>Ski School Level 2 - Ski or Snowboard Instructor</t>
  </si>
  <si>
    <t xml:space="preserve">270-160 </t>
  </si>
  <si>
    <t>Ski School Level 3 - Ski or Snowboard Instructor</t>
  </si>
  <si>
    <t xml:space="preserve">270-180 </t>
  </si>
  <si>
    <t>Ski School - No Certificate</t>
  </si>
  <si>
    <t xml:space="preserve">270-190 </t>
  </si>
  <si>
    <t xml:space="preserve">290-130 </t>
  </si>
  <si>
    <t>Terrain Park Operations - Tubing Park Attendant</t>
  </si>
  <si>
    <t xml:space="preserve">290-140 </t>
  </si>
  <si>
    <t xml:space="preserve">350-130 </t>
  </si>
  <si>
    <r>
      <t xml:space="preserve">8. </t>
    </r>
    <r>
      <rPr>
        <sz val="10"/>
        <rFont val="Times New Roman"/>
        <family val="1"/>
      </rPr>
      <t xml:space="preserve"> </t>
    </r>
    <r>
      <rPr>
        <sz val="10"/>
        <rFont val="Arial"/>
        <family val="2"/>
      </rPr>
      <t>Special Skills or Other Requirements:  Understanding of mechanical operations, diesel engines, hydraulics and hydrostatic drives is preferred; knowledge of heating and cooling systems is helpful; must be able to work graveyard shifts and late-night hours; must be able to work early in the ski area before resort has opened to the public; must be able to work weekends and holidays, work effectively at high elevations, and function effectively in extreme cold weather conditions and in other inclement weather conditions; ability (in English) to read and comprehend and write memorandum, correspondence, and reports; ability to effectively present information in one-on-one and small group situations to customers, clients, and other employees; perform other physically demanding skills, including standing or sitting for long periods of time; ability to ski or snowboard, or ride/operate a snowmobile, between on-mountain job assignments is preferred. </t>
    </r>
  </si>
  <si>
    <t>9. Supervision:  This job has no supervisory responsibilities.</t>
  </si>
  <si>
    <t>Radio and fax voice for all ski area regarding snow and other conditions.</t>
  </si>
  <si>
    <t xml:space="preserve">Semi-Monthly should be multiplied by 24 then divided by 2080. </t>
  </si>
  <si>
    <t>(Example: 1st and 15th each month)</t>
  </si>
  <si>
    <t xml:space="preserve">1.  Title:  Ski School Level 2 – Ski or Snowboard Instructor </t>
  </si>
  <si>
    <t xml:space="preserve">Job Title Numbers:  280-140 </t>
  </si>
  <si>
    <t xml:space="preserve">Degree Of Job Match </t>
  </si>
  <si>
    <t>H</t>
  </si>
  <si>
    <t xml:space="preserve">If after input of job code data there are any warnings in any of the yellow boxes below, please respond accordingly.  When FORM SS2 is complete, the yellow boxes should all be blank with no warnings.                   </t>
  </si>
  <si>
    <t>1.  Title:  Lift Operations – Supervisor</t>
  </si>
  <si>
    <t xml:space="preserve">1.  Title:  Ski School Level 1 – Ski or Snowboard Instructor </t>
  </si>
  <si>
    <t xml:space="preserve">1.  Title:  Terrain Park Operations – Terrain Park Attendant </t>
  </si>
  <si>
    <t>1.  Title:  Guest Services – Mountain Host</t>
  </si>
  <si>
    <t>1.  Title:  Lift Operations – Operator – Foreman / Lead</t>
  </si>
  <si>
    <t xml:space="preserve">1.  Title:  Ski School Level 3 – Ski or Snowboard Instructor </t>
  </si>
  <si>
    <r>
      <t xml:space="preserve">Indicate if this position is paid on an </t>
    </r>
    <r>
      <rPr>
        <b/>
        <u/>
        <sz val="22"/>
        <rFont val="Arial"/>
        <family val="2"/>
      </rPr>
      <t>hourly</t>
    </r>
    <r>
      <rPr>
        <b/>
        <sz val="22"/>
        <rFont val="Arial"/>
        <family val="2"/>
      </rPr>
      <t xml:space="preserve"> basis or as a </t>
    </r>
    <r>
      <rPr>
        <b/>
        <u/>
        <sz val="22"/>
        <rFont val="Arial"/>
        <family val="2"/>
      </rPr>
      <t>salaried</t>
    </r>
    <r>
      <rPr>
        <b/>
        <sz val="22"/>
        <rFont val="Arial"/>
        <family val="2"/>
      </rPr>
      <t xml:space="preserve"> position</t>
    </r>
  </si>
  <si>
    <r>
      <t xml:space="preserve">Indicate if reported wage is for </t>
    </r>
    <r>
      <rPr>
        <b/>
        <u/>
        <sz val="22"/>
        <rFont val="Arial"/>
        <family val="2"/>
      </rPr>
      <t>Base Pay</t>
    </r>
    <r>
      <rPr>
        <b/>
        <sz val="22"/>
        <rFont val="Arial"/>
        <family val="2"/>
      </rPr>
      <t xml:space="preserve"> or includes </t>
    </r>
    <r>
      <rPr>
        <b/>
        <u/>
        <sz val="22"/>
        <rFont val="Arial"/>
        <family val="2"/>
      </rPr>
      <t>Base Pay plus Incentive Pay</t>
    </r>
  </si>
  <si>
    <t>Position Hourly as (H) or Salaried as (S)</t>
  </si>
  <si>
    <t xml:space="preserve">Provides clean and sanitary cooking utensils and serviceware for restaurant or cafeteria operation, as well as performing general and routine cleaning tasks.  Operates and maintains cleaning equipment, including but not limited to dish washing machine, hand wash stations, pot-scrubbing station, and trash compactor.  </t>
  </si>
  <si>
    <t xml:space="preserve">Assists with supporting an enterprise software system, such as ticketing, reservations, retail, food and beverage, sales, rentals, etc., including product setup, report writing, user training and assistance, troubleshooting systems, hardware, interface and software issues and general systems maintenance.  May require specific software language usage (such as SQL, etc,). </t>
  </si>
  <si>
    <t>Primary responsibility for supporting and maintaining an enterprise software system, such as ticketing, reservations, retail, food &amp; beverage, sales, rentals, etc. and including such tasks as product setup, system customizations, report writing , user training, supporting system interfaces, on-going maintenance and working with the software and hardware vendors.  May supervise application specialist(s) or other technical staff.</t>
  </si>
  <si>
    <t>Responsible for repair and maintenance of rental fleet mountain bikes, mountain scooters, etc.</t>
  </si>
  <si>
    <t>Provides instruction and coaching to public in safe mountain bike riding.  May also provide trail guide services.</t>
  </si>
  <si>
    <t>B</t>
  </si>
  <si>
    <t>Responsible for maintaining the resort's social media content. Maintains and establishes relationships with bloggers and members of the online community.   Collects and analyzes data related to the resort’s social media marketing efforts and programs. This position would generally report to a Social Media or Marketing Manager.</t>
  </si>
  <si>
    <t>Indicate Job Match on a scale of 1 to 5 - with 3 being a close match, and 1 less and 5 being more</t>
  </si>
  <si>
    <t>Bike Mechanic</t>
  </si>
  <si>
    <t>Mt. Bike Patrol</t>
  </si>
  <si>
    <t>Mt. Bike Instructor</t>
  </si>
  <si>
    <t xml:space="preserve">Responsible for a major segment of the total HR function (Risk Management, Compensation, Benefits, Training, Recruiting, etc.) within a larger organization or responsible for the entire HR function in a smaller organization (less than 250 employees) People in this position typically have 2-5 years of related experience. </t>
  </si>
  <si>
    <t>Responsible for two or more major segments of the total HR function (Risk Management, Compensation, Benefits, Training, Recruiting, etc.) within a larger organization or responsible for the entire HR function in a midsize organization (of 300 – 950 employees). People in this position typically have 5 or more years of related experience and/or have advanced training in the appropriate field.</t>
  </si>
  <si>
    <t xml:space="preserve">Manages lift operations for a single mountain.  May additionally manage summer activities. </t>
  </si>
  <si>
    <t>Directs and is responsible for all lift operations for one or more mountains.  Includes Maintenance, operations and electronics. May additionally manage summer activities.  Reports to VP of Mountain Operations.</t>
  </si>
  <si>
    <t>MIS - System Application Specialist / Programmer (UPDATED 2015)</t>
  </si>
  <si>
    <t xml:space="preserve">Responsible for multiply areas of guest services including the budget and planning processes.   Responsibilities may also include one or more of the following areas :  Parking Operations, Concerige, Mountain Hosts, Ticketinhg, and Transportation. </t>
  </si>
  <si>
    <t xml:space="preserve">Manages the guest services operations for a single resort.  Responsibilities may also include one or more of the following areas :  Parking Operations, Concerige, Mountain Hosts, Ticketinhg, and Transportation. </t>
  </si>
  <si>
    <t xml:space="preserve">F &amp; B - Banquet Setup                </t>
  </si>
  <si>
    <t xml:space="preserve">F &amp; B - Busser                       </t>
  </si>
  <si>
    <t xml:space="preserve">F &amp; B - Food Server                   </t>
  </si>
  <si>
    <t xml:space="preserve">Coordinate resort housing program for employees. Provide all necessary information to candidates and current employees regarding housing options for resort employees at onsite housing or other properties and programs. </t>
  </si>
  <si>
    <r>
      <t xml:space="preserve">Skier Visits For The Last Full Season </t>
    </r>
    <r>
      <rPr>
        <sz val="16"/>
        <rFont val="Arial"/>
        <family val="2"/>
      </rPr>
      <t>(at your resort)</t>
    </r>
  </si>
  <si>
    <r>
      <t xml:space="preserve">Human Resources - Manager I                             </t>
    </r>
    <r>
      <rPr>
        <b/>
        <sz val="20"/>
        <color indexed="10"/>
        <rFont val="Arial"/>
        <family val="2"/>
      </rPr>
      <t xml:space="preserve"> (Description Updated 2016)</t>
    </r>
  </si>
  <si>
    <r>
      <t xml:space="preserve">Human Resources - Manager II                                  </t>
    </r>
    <r>
      <rPr>
        <b/>
        <sz val="20"/>
        <color indexed="10"/>
        <rFont val="Arial"/>
        <family val="2"/>
      </rPr>
      <t xml:space="preserve"> (Description Updated 2016)</t>
    </r>
  </si>
  <si>
    <r>
      <t>Employee Housing Coordinator     (</t>
    </r>
    <r>
      <rPr>
        <b/>
        <sz val="20"/>
        <color rgb="FF00B050"/>
        <rFont val="Arial"/>
        <family val="2"/>
      </rPr>
      <t>NEW 2017)</t>
    </r>
  </si>
  <si>
    <r>
      <t xml:space="preserve">On Site Employee Housing Coordinator </t>
    </r>
    <r>
      <rPr>
        <b/>
        <sz val="20"/>
        <color rgb="FFFF0000"/>
        <rFont val="Arial"/>
        <family val="2"/>
      </rPr>
      <t xml:space="preserve">(position includes resort provided housing)     </t>
    </r>
    <r>
      <rPr>
        <b/>
        <sz val="20"/>
        <color rgb="FF00B050"/>
        <rFont val="Arial"/>
        <family val="2"/>
      </rPr>
      <t xml:space="preserve"> (NEW 2017)</t>
    </r>
  </si>
  <si>
    <r>
      <t xml:space="preserve">Marketing – Social / Digital Media Manager                                   </t>
    </r>
    <r>
      <rPr>
        <b/>
        <sz val="20"/>
        <color indexed="30"/>
        <rFont val="Arial"/>
        <family val="2"/>
      </rPr>
      <t>(New 2014)</t>
    </r>
  </si>
  <si>
    <r>
      <t xml:space="preserve">Marketing – Social Media Coordinator                                        </t>
    </r>
    <r>
      <rPr>
        <b/>
        <sz val="20"/>
        <color indexed="30"/>
        <rFont val="Arial"/>
        <family val="2"/>
      </rPr>
      <t>(NEW 2014)</t>
    </r>
  </si>
  <si>
    <r>
      <t xml:space="preserve">MIS - Application Administrator / Supervisor                               </t>
    </r>
    <r>
      <rPr>
        <b/>
        <sz val="20"/>
        <color indexed="30"/>
        <rFont val="Arial"/>
        <family val="2"/>
      </rPr>
      <t xml:space="preserve"> (New 2015)</t>
    </r>
  </si>
  <si>
    <r>
      <t xml:space="preserve">Lift Operations - Director  </t>
    </r>
    <r>
      <rPr>
        <b/>
        <sz val="20"/>
        <color indexed="10"/>
        <rFont val="Arial"/>
        <family val="2"/>
      </rPr>
      <t xml:space="preserve"> (Description Updated 2016)</t>
    </r>
  </si>
  <si>
    <r>
      <t xml:space="preserve">Lift Operations - Manager </t>
    </r>
    <r>
      <rPr>
        <b/>
        <sz val="20"/>
        <color indexed="10"/>
        <rFont val="Arial"/>
        <family val="2"/>
      </rPr>
      <t>(Description Updated 2016)</t>
    </r>
  </si>
  <si>
    <r>
      <t xml:space="preserve">F &amp; B - Banquet Server                 </t>
    </r>
    <r>
      <rPr>
        <b/>
        <sz val="20"/>
        <color indexed="10"/>
        <rFont val="Arial"/>
        <family val="2"/>
      </rPr>
      <t xml:space="preserve"> </t>
    </r>
  </si>
  <si>
    <r>
      <t xml:space="preserve">F &amp; B - Banquet Server                 </t>
    </r>
    <r>
      <rPr>
        <b/>
        <sz val="20"/>
        <color indexed="10"/>
        <rFont val="Arial"/>
        <family val="2"/>
      </rPr>
      <t xml:space="preserve"> (Includes Tip or Service Charge Compensation)</t>
    </r>
  </si>
  <si>
    <r>
      <t xml:space="preserve">F &amp; B - Banquet Setup                </t>
    </r>
    <r>
      <rPr>
        <b/>
        <sz val="20"/>
        <color indexed="10"/>
        <rFont val="Arial"/>
        <family val="2"/>
      </rPr>
      <t xml:space="preserve">  (Includes Tip or Service Charge Compensation)</t>
    </r>
  </si>
  <si>
    <r>
      <t xml:space="preserve">F &amp; B - Banquet Supervisor  </t>
    </r>
    <r>
      <rPr>
        <b/>
        <sz val="20"/>
        <color indexed="10"/>
        <rFont val="Arial"/>
        <family val="2"/>
      </rPr>
      <t xml:space="preserve"> </t>
    </r>
  </si>
  <si>
    <r>
      <t xml:space="preserve">F &amp; B - Banquet Supervisor  </t>
    </r>
    <r>
      <rPr>
        <b/>
        <sz val="20"/>
        <color indexed="10"/>
        <rFont val="Arial"/>
        <family val="2"/>
      </rPr>
      <t xml:space="preserve"> (Includes Tip or Service Charge Compensation)</t>
    </r>
  </si>
  <si>
    <r>
      <t xml:space="preserve">F &amp; B - Bartender                       </t>
    </r>
    <r>
      <rPr>
        <b/>
        <sz val="20"/>
        <color indexed="10"/>
        <rFont val="Arial"/>
        <family val="2"/>
      </rPr>
      <t xml:space="preserve"> </t>
    </r>
  </si>
  <si>
    <r>
      <t xml:space="preserve">F &amp; B - Bartender                       </t>
    </r>
    <r>
      <rPr>
        <b/>
        <sz val="20"/>
        <color indexed="10"/>
        <rFont val="Arial"/>
        <family val="2"/>
      </rPr>
      <t xml:space="preserve"> (Includes Tip or Service Charge Compensation)</t>
    </r>
  </si>
  <si>
    <r>
      <t xml:space="preserve">F &amp; B - Busser                       </t>
    </r>
    <r>
      <rPr>
        <b/>
        <sz val="20"/>
        <color rgb="FFFF0000"/>
        <rFont val="Arial"/>
        <family val="2"/>
      </rPr>
      <t xml:space="preserve"> (Includes Tip or Service Charge Compensation)</t>
    </r>
  </si>
  <si>
    <r>
      <t xml:space="preserve">F &amp; B - Food Server                    </t>
    </r>
    <r>
      <rPr>
        <b/>
        <sz val="20"/>
        <color indexed="10"/>
        <rFont val="Arial"/>
        <family val="2"/>
      </rPr>
      <t xml:space="preserve">  (Includes Tip or Service Charge Compensation)</t>
    </r>
  </si>
  <si>
    <r>
      <t xml:space="preserve">F &amp; B - Host / Hostess     </t>
    </r>
    <r>
      <rPr>
        <b/>
        <sz val="20"/>
        <color indexed="10"/>
        <rFont val="Arial"/>
        <family val="2"/>
      </rPr>
      <t xml:space="preserve">      </t>
    </r>
  </si>
  <si>
    <r>
      <t xml:space="preserve">F &amp; B - Host / Hostess     </t>
    </r>
    <r>
      <rPr>
        <b/>
        <sz val="20"/>
        <color indexed="10"/>
        <rFont val="Arial"/>
        <family val="2"/>
      </rPr>
      <t xml:space="preserve">        (Includes Tip or Service Charge Compensation)</t>
    </r>
  </si>
  <si>
    <r>
      <t xml:space="preserve">F&amp;B - Steward - Dishwasher  </t>
    </r>
    <r>
      <rPr>
        <b/>
        <sz val="20"/>
        <color indexed="10"/>
        <rFont val="Arial"/>
        <family val="2"/>
      </rPr>
      <t xml:space="preserve">                   </t>
    </r>
    <r>
      <rPr>
        <b/>
        <sz val="20"/>
        <color indexed="30"/>
        <rFont val="Arial"/>
        <family val="2"/>
      </rPr>
      <t xml:space="preserve"> (NEW 2015)</t>
    </r>
  </si>
  <si>
    <r>
      <t xml:space="preserve">Guest Services - Director </t>
    </r>
    <r>
      <rPr>
        <b/>
        <sz val="20"/>
        <color indexed="10"/>
        <rFont val="Arial"/>
        <family val="2"/>
      </rPr>
      <t xml:space="preserve"> (Updated 2016)</t>
    </r>
  </si>
  <si>
    <r>
      <t xml:space="preserve">Guest Services - Manager   </t>
    </r>
    <r>
      <rPr>
        <b/>
        <sz val="20"/>
        <color indexed="10"/>
        <rFont val="Arial"/>
        <family val="2"/>
      </rPr>
      <t>(Updated 2016)</t>
    </r>
  </si>
  <si>
    <r>
      <t>Performs budgeting, forecasting, strategic planning and interpretation of financial data</t>
    </r>
    <r>
      <rPr>
        <b/>
        <sz val="16"/>
        <rFont val="Arial"/>
        <family val="2"/>
      </rPr>
      <t>.</t>
    </r>
  </si>
  <si>
    <r>
      <t xml:space="preserve">Coordinate resort housing program for employees. Provide all necessary information to candidates and current employees regarding housing options for resort employees at onsite housing or other properties and programs. </t>
    </r>
    <r>
      <rPr>
        <b/>
        <sz val="16"/>
        <rFont val="Arial"/>
        <family val="2"/>
      </rPr>
      <t xml:space="preserve">Receives 50% or greater onsite housing subsidiary as part of compensation. </t>
    </r>
  </si>
  <si>
    <t>Responsible for creation and implementation of the resort's social media program to leverage social media outlets. Responsible for development and maintenance of online content.  Establishes relationships with members of the online community. May provide the technical support and development of social media tools and integration with social network and resort website. May supervise other social / digital media staff.</t>
  </si>
  <si>
    <r>
      <t>May be responsible for more than one lift. Trains and leads crew but has no supervisory responsibilities</t>
    </r>
    <r>
      <rPr>
        <b/>
        <i/>
        <u/>
        <sz val="16"/>
        <color indexed="10"/>
        <rFont val="Arial"/>
        <family val="2"/>
      </rPr>
      <t xml:space="preserve">.PREVAILING WAGE JOB - SEE EXPANDED JOB DESCRIPTION TAB FOR DETAILS. </t>
    </r>
  </si>
  <si>
    <r>
      <t xml:space="preserve">Supervises one or more lift crews.  May operate lifts.  This is an exempt position. </t>
    </r>
    <r>
      <rPr>
        <b/>
        <i/>
        <u/>
        <sz val="16"/>
        <color indexed="10"/>
        <rFont val="Arial"/>
        <family val="2"/>
      </rPr>
      <t xml:space="preserve">PREVAILING WAGE JOB - SEE EXPANDED JOB DESCRIPTION TAB FOR DETAILS. </t>
    </r>
  </si>
  <si>
    <r>
      <t xml:space="preserve">Report hourly rate for group lessons.  Do not include any bonus or other compensation. </t>
    </r>
    <r>
      <rPr>
        <b/>
        <i/>
        <u/>
        <sz val="16"/>
        <color indexed="10"/>
        <rFont val="Arial"/>
        <family val="2"/>
      </rPr>
      <t xml:space="preserve">PREVAILING WAGE JOB - SEE EXPANDED JOB DESCRIPTION TAB FOR DETAILS. </t>
    </r>
  </si>
  <si>
    <r>
      <t>Report hourly rate for group lessons.  Do not include any bonus or other compensation.</t>
    </r>
    <r>
      <rPr>
        <b/>
        <i/>
        <u/>
        <sz val="16"/>
        <color indexed="10"/>
        <rFont val="Arial"/>
        <family val="2"/>
      </rPr>
      <t xml:space="preserve">PREVAILING WAGE JOB - SEE EXPANDED JOB DESCRIPTION TAB FOR DETAILS. </t>
    </r>
  </si>
  <si>
    <r>
      <t xml:space="preserve">Teaches skiing or snowboarding but is not certified. - Report hourly rate for group lessons. </t>
    </r>
    <r>
      <rPr>
        <b/>
        <i/>
        <u/>
        <sz val="16"/>
        <color indexed="10"/>
        <rFont val="Arial"/>
        <family val="2"/>
      </rPr>
      <t xml:space="preserve">PREVAILING WAGE JOB - SEE EXPANDED JOB DESCRIPTION TAB FOR DETAILS. </t>
    </r>
  </si>
  <si>
    <r>
      <t xml:space="preserve">Supervises a specific functional area of the Ski School Program.  May include line-ups, clinics and instruct. </t>
    </r>
    <r>
      <rPr>
        <b/>
        <i/>
        <u/>
        <sz val="16"/>
        <color indexed="10"/>
        <rFont val="Arial"/>
        <family val="2"/>
      </rPr>
      <t xml:space="preserve">PREVAILING WAGE JOB - SEE EXPANDED JOB DESCRIPTION TAB FOR DETAILS. </t>
    </r>
  </si>
  <si>
    <r>
      <t xml:space="preserve">Performs a variety of duties in a tubing park. </t>
    </r>
    <r>
      <rPr>
        <b/>
        <i/>
        <u/>
        <sz val="16"/>
        <color indexed="10"/>
        <rFont val="Arial"/>
        <family val="2"/>
      </rPr>
      <t xml:space="preserve">PREVAILING WAGE JOB - SEE EXPANDED JOB DESCRIPTION TAB FOR DETAILS. </t>
    </r>
  </si>
  <si>
    <r>
      <t>Keeps terrain park orderly and groomed.  May include safety instructions, records of the elements,</t>
    </r>
    <r>
      <rPr>
        <b/>
        <i/>
        <u/>
        <sz val="16"/>
        <color indexed="10"/>
        <rFont val="Arial"/>
        <family val="2"/>
      </rPr>
      <t xml:space="preserve"> PREVAILING WAGE JOB - SEE EXPANDED JOB DESCRIPTION TAB FOR DETAILS. </t>
    </r>
  </si>
  <si>
    <r>
      <t>Provides information and directions to guests.</t>
    </r>
    <r>
      <rPr>
        <b/>
        <i/>
        <u/>
        <sz val="16"/>
        <color indexed="10"/>
        <rFont val="Arial"/>
        <family val="2"/>
      </rPr>
      <t xml:space="preserve"> PREVAILING WAGE JOB - SEE EXPANDED JOB DESCRIPTION TAB FOR DETAILS. </t>
    </r>
  </si>
  <si>
    <t>Provides for bike trail safety, including first aid and transport of injured bikers, bike trail hazard evaluation, and bike trail maintenance.  May act as a trail guide.</t>
  </si>
  <si>
    <t>Responsible for liability and workers compensation insurance, and related risk management programs and initiatives. People in this position typically have 5 or more years of related experience and have advanced training in the appropriate field.</t>
  </si>
  <si>
    <r>
      <t xml:space="preserve">Reported Wage is </t>
    </r>
    <r>
      <rPr>
        <b/>
        <u val="singleAccounting"/>
        <sz val="26"/>
        <color indexed="9"/>
        <rFont val="Arial"/>
        <family val="2"/>
      </rPr>
      <t>Base Pay as (B) or Base plus Incentive Pay as (I)</t>
    </r>
  </si>
  <si>
    <t>Grooming - Machine Operator</t>
  </si>
  <si>
    <t>Lift Maintenance - Electrician</t>
  </si>
  <si>
    <t>Lift Maintenance - Mechanic</t>
  </si>
  <si>
    <t xml:space="preserve">Grooming – Machine Operator </t>
  </si>
  <si>
    <t xml:space="preserve">1.  Title:  Grooming – Machine Operator </t>
  </si>
  <si>
    <t>Journey level snowmaking position with typically more than 5 years of experience.</t>
  </si>
  <si>
    <t>5.  Length of Education or Training:  On-site training provided by ski area for grooming operations both before and throughout employment.</t>
  </si>
  <si>
    <r>
      <t>Snowmaker with no prior experience required.</t>
    </r>
    <r>
      <rPr>
        <b/>
        <sz val="16"/>
        <rFont val="Arial"/>
        <family val="2"/>
      </rPr>
      <t xml:space="preserve"> </t>
    </r>
    <r>
      <rPr>
        <b/>
        <i/>
        <u/>
        <sz val="16"/>
        <color indexed="10"/>
        <rFont val="Arial"/>
        <family val="2"/>
      </rPr>
      <t xml:space="preserve">PREVAILING WAGE JOB - SEE EXPANDED JOB DESCRIPTION TAB FOR DETAILS. </t>
    </r>
  </si>
  <si>
    <t>Snowmaking - Snowmaking Operator</t>
  </si>
  <si>
    <r>
      <t xml:space="preserve">Grooming machine operator with no prior experience required. </t>
    </r>
    <r>
      <rPr>
        <b/>
        <i/>
        <u/>
        <sz val="16"/>
        <color indexed="10"/>
        <rFont val="Arial"/>
        <family val="2"/>
      </rPr>
      <t xml:space="preserve">PREVAILING WAGE JOB - SEE EXPANDED JOB DESCRIPTION TAB FOR DETAILS. </t>
    </r>
  </si>
  <si>
    <t>Journey level grooming machine operator with typically more than 5 years experience.</t>
  </si>
  <si>
    <t>Prevailing Wage Descriptions</t>
  </si>
  <si>
    <t>1. Title: Snowmaking - Snowmaking Operator</t>
  </si>
  <si>
    <r>
      <t xml:space="preserve">2. </t>
    </r>
    <r>
      <rPr>
        <sz val="10"/>
        <rFont val="Times New Roman"/>
        <family val="1"/>
      </rPr>
      <t xml:space="preserve"> </t>
    </r>
    <r>
      <rPr>
        <sz val="10"/>
        <rFont val="Arial"/>
        <family val="2"/>
      </rPr>
      <t>Work Performed:  Snowmaking Operator runs snowmaking equipment for creating manufactured snow from water resources for slopeside use; conducts regular maintenance checks on equipment, including checking water pipes, fluid levels and volume, temperature controls, energy consumption, and diesel fuel systems; documents and report mechanical and safety issues, completes maintenance logs and checklists; performs light maintenance or repairs on equipment; monitor water resources and reservoirs at resort and total energy usage.</t>
    </r>
  </si>
  <si>
    <t>1.  Title:  Ski School - No Certificate</t>
  </si>
  <si>
    <t>1.  Title:  Ski School - Supervisor</t>
  </si>
  <si>
    <t>1.  Title:  Terrain Park Operations - Tubing Park Attendant</t>
  </si>
  <si>
    <t xml:space="preserve">2.  Work Performed:  Mountain Host provides information and directions to guests throughout the resort, including on the mountain or while skiing or snowboarding, in a helpful and courteous fashion; understands all aspects of mountain and resort policies and procedures; provides safety instructions to guests; learns and understands history of resort and mountain and location of various features of the resort. </t>
  </si>
  <si>
    <t xml:space="preserve">2.  Work Performed: Terrain Park Attendant performs a variety of duties involved with operating a terrain park, including managing terrain park features and providing safety instruction to guests and users; maintains, operates and inspects terrain park features, which may include jumps, rails, jibs, table tops, half-pipes, and other features; instructs guests on proper use of the features in the park; maintains terrain park so that it is orderly and groomed; responds to and reports emergencies and accidents following proper procedures; makes small repairs to features in the terrain park. </t>
  </si>
  <si>
    <t xml:space="preserve">2.  Work Performed:  Tubing Park Attendant performs a variety of duties involved with operating a tubing park, including managing use of tubing runs, instructing on safe practices, proper use of tubes and checking that guests have proper credentials to use tubing park; maintains and operates tubes to ensure their safe use, including providing safety instruction; maintains loading area and exit area of tubing park and managing those guests waiting in line; may include operating any equipment designed for transporting tubes; responds to and reports emergencies and accidents following proper procedures. </t>
  </si>
  <si>
    <t>2.  Work Performed: Machine Operator runs snowcat equipment for grooming mountain ski and snowboard trails and other areas of the mountain to produce quality snow surface for guests; grooming trails, including moving snow, flattening snow, powdermaking, and compacting snow; responsible for pre-trip inspections of grooming equipment prior to each shit; conducts regular maintenance checks on equipment, including checking fluid levels, bolts, belts, track tensions, etc; documents and report mechanical and safety issues, completes maintenance logs and checklists; performs light maintenance or repairs on equipment; may involve assisting with snowmaking duties throughout the season</t>
  </si>
  <si>
    <r>
      <t>2.  Work Performed: Operator - Foreman/Lead trains and leads crews of lift attendants or lift operators, as well as operates ski lift machinery, inspects records and reports/monitors conditions of all lift machinery; performs functions of Lift Operations Attendant or Operator, which includes executing the safe, efficient and courteous loading</t>
    </r>
    <r>
      <rPr>
        <sz val="10"/>
        <color indexed="18"/>
        <rFont val="Arial"/>
        <family val="2"/>
      </rPr>
      <t xml:space="preserve">, </t>
    </r>
    <r>
      <rPr>
        <sz val="10"/>
        <rFont val="Arial"/>
        <family val="2"/>
      </rPr>
      <t>seating, and unloading of skiers, snowboarders, and other users; maintains safe levels of snow throughout the entire lift station area</t>
    </r>
    <r>
      <rPr>
        <sz val="10"/>
        <color indexed="18"/>
        <rFont val="Arial"/>
        <family val="2"/>
      </rPr>
      <t xml:space="preserve"> </t>
    </r>
    <r>
      <rPr>
        <sz val="10"/>
        <rFont val="Arial"/>
        <family val="2"/>
      </rPr>
      <t>and maintain safe walking surfaces; ensures guests have proper credentials to access the lift system; stops or slows the lift for safety / emergency purposes / disable users; performs daily pre-operational checks and inspections to ensure safe operation of lift; responds to and reports emergencies and accidents following proper procedures; assist in assuring and monitoring the operation of the lifts in accordance with the applicable rules and regulations of the American National Standards Institute (ANSI) and other state and federal regulations; and perform light maintenance or repairs on lift machinery; may be responsible for more than one lift.</t>
    </r>
  </si>
  <si>
    <t>2.  Work Performed: Supervisor provides supervision to one or more lift attendant crews or lift operator crews; trains and lead crews of lift attendants or lift operators, may also operate ski lift machinery, inspects records and reports/monitors conditions of all lift machinery; performs functions of Lift Operations Attendant or Operator, which includes executing the safe, efficient and courteous loading, seating, and unloading of skiers, snowboarders, and other users; maintains safe levels of snow throughout the entire lift station area and maintain safe walking surfaces; ensures guests have proper credentials to access the lift system; stops or slows the lift for safety / emergency purposes / disable users; performs daily pre-operational checks and inspections to ensure safe operation of lift; responds to and reports emergencies and accidents following proper procedures; assist in assuring and monitoring the operation of the lifts in accordance with the applicable rules and regulations of the American National Standards Institute (ANSI) and other state and federal regulations; and perform light maintenance or repairs on lift machinery; may be responsible for more than one lift.</t>
  </si>
  <si>
    <t xml:space="preserve">3.  Education Level and Training:  High School Diploma, general education degree (GED) or its equivalency is preferred but not required. </t>
  </si>
  <si>
    <t>3.  Education Level and Training:  High School Diploma, general education degree (GED) or its equivalency is preferred but not required.</t>
  </si>
  <si>
    <t>3.  Education Level and Training:  High School Diploma, general education degree (GED) or its equivalency  is preferred but not required.</t>
  </si>
  <si>
    <t xml:space="preserve">Note: </t>
  </si>
  <si>
    <r>
      <t xml:space="preserve">Your Resort's Lift Capacity &amp; Skier Visits                                                                                                                             </t>
    </r>
    <r>
      <rPr>
        <sz val="20"/>
        <color theme="1"/>
        <rFont val="Arial"/>
        <family val="2"/>
      </rPr>
      <t>(</t>
    </r>
    <r>
      <rPr>
        <i/>
        <sz val="20"/>
        <color theme="1"/>
        <rFont val="Arial"/>
        <family val="2"/>
      </rPr>
      <t>this information is very important for categorizing results and is held confidential</t>
    </r>
    <r>
      <rPr>
        <sz val="20"/>
        <color theme="1"/>
        <rFont val="Arial"/>
        <family val="2"/>
      </rPr>
      <t>)</t>
    </r>
  </si>
  <si>
    <r>
      <t xml:space="preserve">Your Resort Name </t>
    </r>
    <r>
      <rPr>
        <sz val="16"/>
        <rFont val="Verdana"/>
        <family val="2"/>
      </rPr>
      <t>(the name consumers see)</t>
    </r>
    <r>
      <rPr>
        <b/>
        <sz val="16"/>
        <rFont val="Verdana"/>
        <family val="2"/>
      </rPr>
      <t xml:space="preserve">, Your Resort's Parent Company Name, </t>
    </r>
    <r>
      <rPr>
        <sz val="16"/>
        <rFont val="Verdana"/>
        <family val="2"/>
      </rPr>
      <t>and</t>
    </r>
    <r>
      <rPr>
        <b/>
        <sz val="16"/>
        <rFont val="Verdana"/>
        <family val="2"/>
      </rPr>
      <t xml:space="preserve"> The State In Which Your Resort Is Located.</t>
    </r>
  </si>
  <si>
    <t>SEE the following EXAMPLE:</t>
  </si>
  <si>
    <t>PLEASE CHECK DATA WARNINGS BELOW</t>
  </si>
  <si>
    <t xml:space="preserve">2. Work performed: Mechanic inspects lifts for existing and potential problems and maintains and repairs lifts in accordance with the applicable rules and regulations of the American National Standards Institute (ANSI) and other state and federal regulations.  Performs routine inspections and maintenance of all lift equipment and machinery, including lines, sheaves, drives, and returns.  Documents and reports mechanical and safety issues and completes maintenance logs and checklists.  Maintains tools, equipment, and workspace in clean and orderly manner.  Diagnoses issues and reports potential issues to supervisor.  </t>
  </si>
  <si>
    <t>Job Title Numbers: 230 160</t>
  </si>
  <si>
    <t>1. Title:  Lift Maintenance – Mechanic</t>
  </si>
  <si>
    <t>3.  Education Level and Training: High School Diploma, general education degree (GED) or its equivalency is preferred but not required.</t>
  </si>
  <si>
    <t>4.  Field of Study: None required.</t>
  </si>
  <si>
    <t>5.  Length of Education or Training: On-site training provided by ski area for lift mechanics both before and throughout employment.</t>
  </si>
  <si>
    <t>6.  Experience: Beyond on-site prior training, no experience required, but previous mechanic or ski lift maintenance experience is helpful.</t>
  </si>
  <si>
    <t>7.  Field of experience: Previous mechanic or ski lift maintenance experience is helpful.</t>
  </si>
  <si>
    <t>8.  Special Skills or Other Requirements: Understanding of lift machinery, including engines and drive systems is preferred. Ability (in English) to read and comprehend simple instructions and respond to questions, short correspondence, and memos; ability to write simple correspondence, including maintaining written logs, reports, and checklists; ability to effectively present information in one-on-one and small group situations to customers, clients, and other employees; must be able to regularly lift or move up to 50 pounds and occasionally lift or move more than 100 pounds, and perform other physically demanding skills; must be able to work weekends and holidays, work effectively at high elevations, and function effectively in extreme cold weather conditions and in other inclement weather conditions; ability to ski or snowboard, or ride/operate a snowmobile, between on-mountain job assignments is helpful.</t>
  </si>
  <si>
    <t>9.  Supervision: This job has no supervisory responsibilities.</t>
  </si>
  <si>
    <t>1.  Title:  Lift Operations – Operator /Attendant</t>
  </si>
  <si>
    <t>2.  Work performed:  Operator/Attendant performs daily pre-operational checks and inspections to ensure safe operation of lift; responds to and reports emergencies and accidents following proper procedures; assists in assuring and monitoring the operation of the lifts in accordance with the applicable rules and regulations of the American National Standards Institute (ANSI) and other state and federal regulations (under ANSI, this position is interchangeable between lift operator or lift attendant). Is responsible for monitoring and possibly assisting the loading of skiers, snowboarders, and other users; runs ski lift machinery and inspects records and reports/monitors conditions of lift machinery. Ensures guests have proper credentials to access the lift system; stops or slows the lift for safety / emergency purposes / adaptive users.</t>
  </si>
  <si>
    <t>3.  Education Level and Training:  High School Diploma, general education degree (GED) or its equivalency is preferred but not required.</t>
  </si>
  <si>
    <t>4.  Field of Study:  None required.</t>
  </si>
  <si>
    <t>5.  Length of Education or Training:  On-site training provided by ski area for lift operations both before and throughout employment.</t>
  </si>
  <si>
    <t>6.  Experience:  Beyond on-site prior training, no experience required, but previous ski area experience is helpful.</t>
  </si>
  <si>
    <t>7.  Field of experience:  Previous ski area experience helpful.</t>
  </si>
  <si>
    <t>8.  Special Skills or Other Requirements:  Ability (in English) to read and comprehend simple instructions and respond to questions, short correspondence, and memos; ability to write simple correspondence, including maintaining written logs, reports, and checklists; ability to effectively present information in one-on-one and small group situations to customers, clients, and other employees; must be able to regularly lift or move up to 50 pounds and occasionally lift or move more than 100 pounds, and perform other physically demanding skills; must be able to work weekends and holidays and possibly some nights, work effectively at high elevations, and function effectively in extreme cold weather conditions and in other inclement weather conditions; ability to perform light maintenance or repairs on lift machinery; ability to ski or snowboard, or ride/operate a snowmobile, between on-mountain job assignments is preferred.</t>
  </si>
  <si>
    <t>9.  Supervision:  This job has no supervisory responsibilities.</t>
  </si>
  <si>
    <t>Job Title Numbers:  240 145</t>
  </si>
  <si>
    <t>240-145</t>
  </si>
  <si>
    <t>Lift Operations - Operator/Attendant</t>
  </si>
  <si>
    <t>230-160</t>
  </si>
  <si>
    <r>
      <t xml:space="preserve">Mechanic inspects lifts for existing and potential problems and maintains and repairs lifts. </t>
    </r>
    <r>
      <rPr>
        <b/>
        <sz val="16"/>
        <color rgb="FFFF0000"/>
        <rFont val="Arial"/>
        <family val="2"/>
      </rPr>
      <t xml:space="preserve">PREVAILING WAGE JOB - SEE EXPANDED JOB DESCRIPTION TAB FOR DETAILS. </t>
    </r>
  </si>
  <si>
    <r>
      <t>Performs daily pre-operational checks and inspections;  ensures guests have proper credentials, stops or slows the lift for safety / emergency purposes.</t>
    </r>
    <r>
      <rPr>
        <b/>
        <i/>
        <u/>
        <sz val="16"/>
        <color indexed="10"/>
        <rFont val="Arial"/>
        <family val="2"/>
      </rPr>
      <t xml:space="preserve">PREVAILING WAGE JOB - SEE EXPANDED JOB DESCRIPTION TAB FOR DETAILS. </t>
    </r>
  </si>
  <si>
    <t xml:space="preserve">Similar to amusement park or winter ski lift-attendant.  Assignments include variety of summer activities, including coasters, slides, Euro-bungee, bouncy-houses, etc. This position should not be used for extended guided activities, canopy tours or team-building activities, with responsibility for more complex / higher levels of guest safety, line management, instruction, loading and /or harnessing. Please see Zipline positions for more complex/safety focused positions. </t>
  </si>
  <si>
    <t>Responsible for guest safety, line management, instruction, loading and harnessing. Preforms setup, safety checks and documentation of all equipment at the start of day. Focus includes harnesses, helmets, carabiners, zip stop device, safety retention devices, Emergency Arrest Device (EAD), trolleys etc. Includes fitting  guest harnesses/ helmets, checking all buckles and straps, attaching guest to zip trolley/ line, guest safety instruction, and checking for guest understanding. Responsible for release of participant to zip, “catch” of participant, attaching safety retention devices, assisting guests in being removed from zip trolley/ line. End of the day stowing safely of all equipment. Typically requires CPR/ First aid, passing state guide license, and Zipline Training by manufacturer certified trainer. Must meet licensing minimum age requirements (typically 18 years old).</t>
  </si>
  <si>
    <r>
      <t xml:space="preserve">Summer Activity - Attendant                            </t>
    </r>
    <r>
      <rPr>
        <b/>
        <sz val="20"/>
        <color indexed="10"/>
        <rFont val="Arial"/>
        <family val="2"/>
      </rPr>
      <t xml:space="preserve">  (Revised 2023)</t>
    </r>
  </si>
  <si>
    <r>
      <t>Summer Activity - Zipline Attendant</t>
    </r>
    <r>
      <rPr>
        <b/>
        <sz val="20"/>
        <color rgb="FFFF0000"/>
        <rFont val="Arial"/>
        <family val="2"/>
      </rPr>
      <t xml:space="preserve"> (Added 2023)</t>
    </r>
  </si>
  <si>
    <t>Lead for safety of zipline operation and related summer activities. Position may be a supervisor, crew lead, or team captain for all summer activities including trampoline jumper, climbing wall, zip line etc. In addition to Zipline attendant responsibilities, oversees all safety checks, and ensures necessary paperwork is clear, complete, and correct for overall operation. Helps to identify crew needs, facilitate breaks, guest resolution, lead safety meetings, assists with training, etc. Typically requires CPR/ First aid, passing state guide license, Zipline Training by manufacturer certified trainer, and some college. Prior experience in zip line, summer attractions, or winter operations. Supervisory experience or leadership experience. Must meet licensing minimum age requirements (typically 18 years old).</t>
  </si>
  <si>
    <r>
      <t xml:space="preserve">Summer Activity - Zipline Lead/Supervisor </t>
    </r>
    <r>
      <rPr>
        <b/>
        <sz val="20"/>
        <color rgb="FFFF0000"/>
        <rFont val="Arial"/>
        <family val="2"/>
      </rPr>
      <t>(Added 2023)</t>
    </r>
  </si>
  <si>
    <r>
      <t>Executive - Chief Financial Officer (CFO)</t>
    </r>
    <r>
      <rPr>
        <b/>
        <sz val="20"/>
        <color rgb="FFFF0000"/>
        <rFont val="Arial"/>
        <family val="2"/>
      </rPr>
      <t xml:space="preserve"> (Added 2023)</t>
    </r>
  </si>
  <si>
    <t xml:space="preserve">Position reports to company CEO primarily at multi-resort companies.  Responsible for driving and managing financial initiatives, budgeting processes, and tracking performance metrics for organization. Responsibilities include developing plans to ensure annual financial objectives are met. Position monitors company financial performance and results, and directs finance, accounting, and audit teams. Drives the development of the financial strategy for the organization and partners with senior management to ensure organization hits revenue and performance targets. Span of control and responsibility typically includes three or more resort locations, and gross company revenues greater than $ 25M in aggregate. Incumbents have significant financial analysis experience and frequently an advanced degree in finance or business. This position should be used primarily for multi-resort businesses and reported only once at the lead resort location for the company. </t>
  </si>
  <si>
    <t>Below job details were updated in the 2020 Survey (and including in this 2023 survey) to better align education requirements with the  government standards for the corresponding occupational categories.  Additionally the Lift Mechanics position was added in 2021 and the Lift Operator and Lift Attendant jobs were combined in 2021.</t>
  </si>
  <si>
    <r>
      <t xml:space="preserve">Your Resort's Name                  </t>
    </r>
    <r>
      <rPr>
        <sz val="14"/>
        <rFont val="Arial"/>
        <family val="2"/>
      </rPr>
      <t>(the name consumers see)</t>
    </r>
  </si>
  <si>
    <t>Please check for errors in the yellow boxes to the right of each entry.</t>
  </si>
  <si>
    <t>Lift Maintenance – Mechanic</t>
  </si>
  <si>
    <t>TO REQUEST EMAIL HELP - CLICK HERE</t>
  </si>
  <si>
    <t xml:space="preserve">Open Positions currently Not Filled </t>
  </si>
  <si>
    <t>Does your resort have an active volunteer program (Y/N)</t>
  </si>
  <si>
    <t>Y</t>
  </si>
  <si>
    <t>Look for Missing Data Warnings                                                                             When FORM complete, these yellow boxes with red letters to the right should be all reading "OK."</t>
  </si>
  <si>
    <t>Does Your Resort Offer Employee Housing?</t>
  </si>
  <si>
    <t xml:space="preserve">Please fill in the BLUE colored boxes below: </t>
  </si>
  <si>
    <t xml:space="preserve">Please fill in the BLUE colored boxes below:                                                   </t>
  </si>
  <si>
    <t>Look for Missing Data Warnings                                                                             When FORM is complete, these yellow boxes with red letters to the right should be all reading "OK."</t>
  </si>
  <si>
    <t xml:space="preserve">THE FOLLOWING IS AN EXAMPLE (in each category): </t>
  </si>
  <si>
    <t xml:space="preserve">PLEASE COMPLETELY FILL OUT                                  ALL THREE DATA INPUT WORKSHEETS </t>
  </si>
  <si>
    <t xml:space="preserve">PLEASE COMPLETELY FILL OUT                                   ALL THREE DATA INPUT WORKSHEETS </t>
  </si>
  <si>
    <t>START HERE -- Fill out ALL of the BLUE boxes to the right for your resort (Note, if zero please indicate "0").  Then use tab/scrollbar to move to the right.</t>
  </si>
  <si>
    <t xml:space="preserve">THE FOLLOWING ARE EXAMPLES (in each category): </t>
  </si>
  <si>
    <r>
      <t xml:space="preserve">USA Visa Workers by Category at Your Resort Presently                                                                     </t>
    </r>
    <r>
      <rPr>
        <sz val="16"/>
        <rFont val="Verdana"/>
        <family val="2"/>
      </rPr>
      <t>(click on each Visa cell below for more info)</t>
    </r>
  </si>
  <si>
    <t>The Number of Employees at Your Resort</t>
  </si>
  <si>
    <t>If Yes, Indicate Number of Beds Available in Employee Housing Program</t>
  </si>
  <si>
    <r>
      <t xml:space="preserve"> International Workers on USA Visa Programs at Your Resort                                                                   </t>
    </r>
    <r>
      <rPr>
        <sz val="24"/>
        <color theme="1"/>
        <rFont val="Arial"/>
        <family val="2"/>
      </rPr>
      <t>(</t>
    </r>
    <r>
      <rPr>
        <i/>
        <sz val="24"/>
        <color theme="1"/>
        <rFont val="Arial"/>
        <family val="2"/>
      </rPr>
      <t>note:  if zero, put "0" in the relevant box below</t>
    </r>
    <r>
      <rPr>
        <sz val="24"/>
        <color theme="1"/>
        <rFont val="Arial"/>
        <family val="2"/>
      </rPr>
      <t>)</t>
    </r>
  </si>
  <si>
    <t>Number of Volunteers in Ski Patroller Role</t>
  </si>
  <si>
    <t>Number of Volunteers in Host or Ambassador Role on mountain or in village</t>
  </si>
  <si>
    <r>
      <t xml:space="preserve">Your Contact Details                                                                                                                              </t>
    </r>
    <r>
      <rPr>
        <i/>
        <sz val="20"/>
        <color theme="1"/>
        <rFont val="Arial"/>
        <family val="2"/>
      </rPr>
      <t>(this is the person filling out the NSAA Salary Survey)</t>
    </r>
  </si>
  <si>
    <r>
      <t xml:space="preserve">The State In Which Your Resort Is Located                      </t>
    </r>
    <r>
      <rPr>
        <sz val="16"/>
        <rFont val="Arial"/>
        <family val="2"/>
      </rPr>
      <t xml:space="preserve"> (two letter abbreviation please)</t>
    </r>
  </si>
  <si>
    <r>
      <t xml:space="preserve">Total Uphill Lift Capacity Per Hour </t>
    </r>
    <r>
      <rPr>
        <sz val="16"/>
        <rFont val="Arial"/>
        <family val="2"/>
      </rPr>
      <t>(of your resort)</t>
    </r>
  </si>
  <si>
    <t>Your Resort Name &amp; Location</t>
  </si>
  <si>
    <r>
      <t xml:space="preserve">Total Employees at Your Resort                                                         </t>
    </r>
    <r>
      <rPr>
        <b/>
        <i/>
        <sz val="24"/>
        <color theme="1"/>
        <rFont val="Arial"/>
        <family val="2"/>
      </rPr>
      <t xml:space="preserve"> </t>
    </r>
    <r>
      <rPr>
        <i/>
        <sz val="24"/>
        <color theme="1"/>
        <rFont val="Arial"/>
        <family val="2"/>
      </rPr>
      <t>(including US &amp; International employees)</t>
    </r>
    <r>
      <rPr>
        <b/>
        <sz val="24"/>
        <color theme="1"/>
        <rFont val="Arial"/>
        <family val="2"/>
      </rPr>
      <t xml:space="preserve"> </t>
    </r>
  </si>
  <si>
    <t xml:space="preserve">Open Positions at Your Resort    </t>
  </si>
  <si>
    <r>
      <t xml:space="preserve">Volunteers at Your Resort                                                                                                     </t>
    </r>
    <r>
      <rPr>
        <sz val="24"/>
        <color theme="1"/>
        <rFont val="Arial"/>
        <family val="2"/>
      </rPr>
      <t>(</t>
    </r>
    <r>
      <rPr>
        <i/>
        <sz val="24"/>
        <color theme="1"/>
        <rFont val="Arial"/>
        <family val="2"/>
      </rPr>
      <t>note:  if zero, put "0" in the relevant box below</t>
    </r>
    <r>
      <rPr>
        <sz val="24"/>
        <color theme="1"/>
        <rFont val="Arial"/>
        <family val="2"/>
      </rPr>
      <t>)</t>
    </r>
  </si>
  <si>
    <t>Employee Housing at Your Resort</t>
  </si>
  <si>
    <r>
      <t>Volunteers at Your Resort by Program</t>
    </r>
    <r>
      <rPr>
        <sz val="16"/>
        <rFont val="Verdana"/>
        <family val="2"/>
      </rPr>
      <t xml:space="preserve"> (if none please enter "0")</t>
    </r>
  </si>
  <si>
    <t>Indicate Number of Beds Being Currently Used</t>
  </si>
  <si>
    <t>Number of Volunteers in Events (i.e., on-hill events, off-hill events, ski racing support or other roles)</t>
  </si>
  <si>
    <t>Does Resort have Employee Housing (Y/N)?</t>
  </si>
  <si>
    <t>Number of H2B Visas</t>
  </si>
  <si>
    <t>Number of J1 Visas</t>
  </si>
  <si>
    <t>Number of O-1 Visas</t>
  </si>
  <si>
    <t>Number of Q Visas</t>
  </si>
  <si>
    <r>
      <t>If there is at least one incumbent in a job code, please</t>
    </r>
    <r>
      <rPr>
        <b/>
        <i/>
        <sz val="22"/>
        <color rgb="FF00BC54"/>
        <rFont val="Arial"/>
        <family val="2"/>
      </rPr>
      <t xml:space="preserve"> </t>
    </r>
    <r>
      <rPr>
        <b/>
        <i/>
        <sz val="22"/>
        <color rgb="FF0070C0"/>
        <rFont val="Arial"/>
        <family val="2"/>
      </rPr>
      <t>FILL IN ALL OF THE LIGHT BLUE boxes</t>
    </r>
    <r>
      <rPr>
        <b/>
        <i/>
        <sz val="22"/>
        <color theme="1"/>
        <rFont val="Arial"/>
        <family val="2"/>
      </rPr>
      <t xml:space="preserve"> i</t>
    </r>
    <r>
      <rPr>
        <b/>
        <i/>
        <sz val="22"/>
        <rFont val="Arial"/>
        <family val="2"/>
      </rPr>
      <t xml:space="preserve">n the relevant row below with the hourly wage (including low, high &amp; average actual wage based on actual incumbents). Also include the number of incumbents in the relevant purple box. </t>
    </r>
    <r>
      <rPr>
        <b/>
        <i/>
        <sz val="22"/>
        <color indexed="13"/>
        <rFont val="Arial"/>
        <family val="2"/>
      </rPr>
      <t xml:space="preserve">                                                                                                                                                                                     </t>
    </r>
    <r>
      <rPr>
        <b/>
        <i/>
        <sz val="26"/>
        <color rgb="FFFF0000"/>
        <rFont val="Arial"/>
        <family val="2"/>
      </rPr>
      <t xml:space="preserve">NOTE: Please </t>
    </r>
    <r>
      <rPr>
        <b/>
        <i/>
        <u/>
        <sz val="26"/>
        <color rgb="FFFF0000"/>
        <rFont val="Arial"/>
        <family val="2"/>
      </rPr>
      <t>do not</t>
    </r>
    <r>
      <rPr>
        <b/>
        <i/>
        <sz val="26"/>
        <color rgb="FFFF0000"/>
        <rFont val="Arial"/>
        <family val="2"/>
      </rPr>
      <t xml:space="preserve"> fill in jobs that are </t>
    </r>
    <r>
      <rPr>
        <b/>
        <i/>
        <u/>
        <sz val="26"/>
        <color rgb="FFFF0000"/>
        <rFont val="Arial"/>
        <family val="2"/>
      </rPr>
      <t>UNPAID</t>
    </r>
    <r>
      <rPr>
        <b/>
        <i/>
        <sz val="26"/>
        <color rgb="FFFF0000"/>
        <rFont val="Arial"/>
        <family val="2"/>
      </rPr>
      <t xml:space="preserve"> or have </t>
    </r>
    <r>
      <rPr>
        <b/>
        <i/>
        <u/>
        <sz val="26"/>
        <color rgb="FFFF0000"/>
        <rFont val="Arial"/>
        <family val="2"/>
      </rPr>
      <t>NO</t>
    </r>
    <r>
      <rPr>
        <b/>
        <i/>
        <sz val="26"/>
        <color rgb="FFFF0000"/>
        <rFont val="Arial"/>
        <family val="2"/>
      </rPr>
      <t xml:space="preserve"> incumbents.   </t>
    </r>
  </si>
  <si>
    <t>Percentage of returning employees</t>
  </si>
  <si>
    <t xml:space="preserve"> Employee Retention </t>
  </si>
  <si>
    <t xml:space="preserve">Number of positions currently approved but not filled </t>
  </si>
  <si>
    <t>What % of resort's total employees returned to work this season
 </t>
  </si>
  <si>
    <t>Copyright 2025 Sierra Research Associates LLC</t>
  </si>
  <si>
    <t xml:space="preserve"> Copyright 2025 Sierra Research Associates LLC</t>
  </si>
  <si>
    <t>2025 Labor and Employement Data</t>
  </si>
  <si>
    <t>Resort Data - 2025 Salary Survey</t>
  </si>
  <si>
    <t xml:space="preserve">THIS IS THE FIRST OF THREE DATA ENTRY WORKSHEETS FOR THE 2025 NSAA SALARY SURVEY.  </t>
  </si>
  <si>
    <t>Number Of Paychecks For Pay Period Closest To:   Dec 31, 2024</t>
  </si>
  <si>
    <t>Return workbook as an email attachment by                       March 7, 2025  to:  Survey2025@sierraresearchassociates.ski</t>
  </si>
  <si>
    <t>Return as an email attachment by                      March 7, 2025  to:  Survey2025@sierraresearchassociates.ski</t>
  </si>
  <si>
    <t>THIS IS THE SECOND OF THREE DATA ENTRY WORKSHEETS FOR THE 2025 NSAA SALARY SURVEY.</t>
  </si>
  <si>
    <t>2025 NSAA SALARY SURVEY JOB CODE DATA INPUT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</si>
</sst>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lt;=9999999]###\-####;\(###\)\ ###\-####"/>
    <numFmt numFmtId="165" formatCode="_(* #,##0_);_(* \(#,##0\);_(* &quot;-&quot;??_);_(@_)"/>
    <numFmt numFmtId="166" formatCode="_(* #,##0.0_);_(* \(#,##0.0\);_(* &quot;-&quot;??_);_(@_)"/>
  </numFmts>
  <fonts count="115">
    <font>
      <sz val="10"/>
      <name val="Verdana"/>
      <family val="2"/>
    </font>
    <font>
      <b/>
      <sz val="10"/>
      <name val="Verdana"/>
      <family val="2"/>
    </font>
    <font>
      <sz val="10"/>
      <name val="Verdana"/>
      <family val="2"/>
    </font>
    <font>
      <sz val="8"/>
      <name val="Verdana"/>
      <family val="2"/>
    </font>
    <font>
      <sz val="10"/>
      <name val="Arial"/>
      <family val="2"/>
    </font>
    <font>
      <sz val="13"/>
      <name val="Arial"/>
      <family val="2"/>
    </font>
    <font>
      <b/>
      <sz val="13"/>
      <name val="Arial"/>
      <family val="2"/>
    </font>
    <font>
      <b/>
      <sz val="10"/>
      <name val="Arial"/>
      <family val="2"/>
    </font>
    <font>
      <sz val="10"/>
      <color indexed="8"/>
      <name val="Arial"/>
      <family val="2"/>
    </font>
    <font>
      <b/>
      <sz val="12"/>
      <name val="Arial"/>
      <family val="2"/>
    </font>
    <font>
      <b/>
      <sz val="18"/>
      <name val="Arial"/>
      <family val="2"/>
    </font>
    <font>
      <sz val="12"/>
      <name val="Arial"/>
      <family val="2"/>
    </font>
    <font>
      <sz val="10"/>
      <color indexed="10"/>
      <name val="Arial"/>
      <family val="2"/>
    </font>
    <font>
      <sz val="11"/>
      <name val="Arial"/>
      <family val="2"/>
    </font>
    <font>
      <b/>
      <sz val="14"/>
      <name val="Arial"/>
      <family val="2"/>
    </font>
    <font>
      <sz val="16"/>
      <name val="Arial"/>
      <family val="2"/>
    </font>
    <font>
      <sz val="10"/>
      <name val="Verdana"/>
      <family val="2"/>
    </font>
    <font>
      <sz val="14"/>
      <name val="Verdana"/>
      <family val="2"/>
    </font>
    <font>
      <b/>
      <sz val="14"/>
      <color indexed="10"/>
      <name val="Arial"/>
      <family val="2"/>
    </font>
    <font>
      <b/>
      <sz val="18"/>
      <name val="Verdana"/>
      <family val="2"/>
    </font>
    <font>
      <sz val="10"/>
      <color indexed="10"/>
      <name val="Arial"/>
      <family val="2"/>
    </font>
    <font>
      <b/>
      <sz val="16"/>
      <name val="Arial"/>
      <family val="2"/>
    </font>
    <font>
      <sz val="16"/>
      <name val="Verdana"/>
      <family val="2"/>
    </font>
    <font>
      <sz val="10"/>
      <color indexed="18"/>
      <name val="Arial"/>
      <family val="2"/>
    </font>
    <font>
      <b/>
      <i/>
      <sz val="18"/>
      <color indexed="10"/>
      <name val="BankGothic Md BT"/>
    </font>
    <font>
      <sz val="12"/>
      <name val="Cambria"/>
      <family val="1"/>
    </font>
    <font>
      <sz val="10"/>
      <name val="Verdana"/>
      <family val="2"/>
    </font>
    <font>
      <sz val="10"/>
      <name val="Times New Roman"/>
      <family val="1"/>
    </font>
    <font>
      <b/>
      <sz val="22"/>
      <name val="Arial"/>
      <family val="2"/>
    </font>
    <font>
      <sz val="22"/>
      <name val="Arial"/>
      <family val="2"/>
    </font>
    <font>
      <sz val="14"/>
      <name val="Arial"/>
      <family val="2"/>
    </font>
    <font>
      <b/>
      <sz val="22"/>
      <color indexed="8"/>
      <name val="BankGothic Md BT"/>
      <family val="2"/>
    </font>
    <font>
      <b/>
      <sz val="16"/>
      <name val="Verdana"/>
      <family val="2"/>
    </font>
    <font>
      <b/>
      <i/>
      <sz val="22"/>
      <name val="Arial"/>
      <family val="2"/>
    </font>
    <font>
      <sz val="22"/>
      <name val="Verdana"/>
      <family val="2"/>
    </font>
    <font>
      <sz val="10"/>
      <name val="Verdana"/>
      <family val="2"/>
    </font>
    <font>
      <b/>
      <sz val="26"/>
      <name val="Verdana"/>
      <family val="2"/>
    </font>
    <font>
      <sz val="18"/>
      <name val="Arial"/>
      <family val="2"/>
    </font>
    <font>
      <sz val="18"/>
      <name val="Verdana"/>
      <family val="2"/>
    </font>
    <font>
      <b/>
      <sz val="20"/>
      <name val="Arial"/>
      <family val="2"/>
    </font>
    <font>
      <b/>
      <u/>
      <sz val="22"/>
      <name val="Arial"/>
      <family val="2"/>
    </font>
    <font>
      <b/>
      <i/>
      <sz val="22"/>
      <color indexed="13"/>
      <name val="Arial"/>
      <family val="2"/>
    </font>
    <font>
      <b/>
      <u val="singleAccounting"/>
      <sz val="26"/>
      <color indexed="9"/>
      <name val="Arial"/>
      <family val="2"/>
    </font>
    <font>
      <b/>
      <sz val="14"/>
      <color indexed="10"/>
      <name val="Verdana"/>
      <family val="2"/>
    </font>
    <font>
      <u/>
      <sz val="10"/>
      <color theme="10"/>
      <name val="Verdana"/>
      <family val="2"/>
    </font>
    <font>
      <b/>
      <sz val="16"/>
      <color rgb="FFFF0000"/>
      <name val="Arial"/>
      <family val="2"/>
    </font>
    <font>
      <b/>
      <i/>
      <sz val="22"/>
      <color rgb="FFDE5802"/>
      <name val="Arial"/>
      <family val="2"/>
    </font>
    <font>
      <b/>
      <sz val="20"/>
      <color indexed="8"/>
      <name val="BankGothic Md BT"/>
      <family val="2"/>
    </font>
    <font>
      <b/>
      <sz val="20"/>
      <color indexed="10"/>
      <name val="Arial"/>
      <family val="2"/>
    </font>
    <font>
      <b/>
      <sz val="20"/>
      <color rgb="FF00B050"/>
      <name val="Arial"/>
      <family val="2"/>
    </font>
    <font>
      <b/>
      <sz val="20"/>
      <color rgb="FFFF0000"/>
      <name val="Arial"/>
      <family val="2"/>
    </font>
    <font>
      <b/>
      <sz val="20"/>
      <color indexed="30"/>
      <name val="Arial"/>
      <family val="2"/>
    </font>
    <font>
      <b/>
      <i/>
      <u/>
      <sz val="16"/>
      <color indexed="10"/>
      <name val="Arial"/>
      <family val="2"/>
    </font>
    <font>
      <b/>
      <sz val="26"/>
      <color indexed="9"/>
      <name val="Arial"/>
      <family val="2"/>
    </font>
    <font>
      <sz val="26"/>
      <color indexed="9"/>
      <name val="Arial"/>
      <family val="2"/>
    </font>
    <font>
      <sz val="16"/>
      <color rgb="FFFF0000"/>
      <name val="Verdana"/>
      <family val="2"/>
    </font>
    <font>
      <b/>
      <sz val="20"/>
      <color theme="1"/>
      <name val="Arial"/>
      <family val="2"/>
    </font>
    <font>
      <b/>
      <sz val="20"/>
      <color theme="1"/>
      <name val="Verdana"/>
      <family val="2"/>
    </font>
    <font>
      <b/>
      <sz val="18"/>
      <color theme="1"/>
      <name val="Arial"/>
      <family val="2"/>
    </font>
    <font>
      <sz val="10"/>
      <color theme="1"/>
      <name val="Arial"/>
      <family val="2"/>
    </font>
    <font>
      <sz val="20"/>
      <color theme="1"/>
      <name val="Arial"/>
      <family val="2"/>
    </font>
    <font>
      <i/>
      <sz val="20"/>
      <color theme="1"/>
      <name val="Arial"/>
      <family val="2"/>
    </font>
    <font>
      <sz val="20"/>
      <color theme="1"/>
      <name val="Verdana"/>
      <family val="2"/>
    </font>
    <font>
      <sz val="13"/>
      <color theme="1"/>
      <name val="Arial"/>
      <family val="2"/>
    </font>
    <font>
      <b/>
      <i/>
      <sz val="22"/>
      <color rgb="FFFF0000"/>
      <name val="Arial"/>
      <family val="2"/>
    </font>
    <font>
      <b/>
      <i/>
      <sz val="18"/>
      <color rgb="FFFF0000"/>
      <name val="Arial"/>
      <family val="2"/>
    </font>
    <font>
      <sz val="10"/>
      <color theme="0" tint="-4.9989318521683403E-2"/>
      <name val="Arial"/>
      <family val="2"/>
    </font>
    <font>
      <sz val="12"/>
      <color theme="0" tint="-4.9989318521683403E-2"/>
      <name val="Arial"/>
      <family val="2"/>
    </font>
    <font>
      <sz val="13"/>
      <color theme="0" tint="-4.9989318521683403E-2"/>
      <name val="Arial"/>
      <family val="2"/>
    </font>
    <font>
      <b/>
      <sz val="13"/>
      <color theme="0" tint="-4.9989318521683403E-2"/>
      <name val="Arial"/>
      <family val="2"/>
    </font>
    <font>
      <b/>
      <i/>
      <sz val="18"/>
      <color rgb="FFFFDF59"/>
      <name val="Arial"/>
      <family val="2"/>
    </font>
    <font>
      <b/>
      <sz val="18"/>
      <color indexed="9"/>
      <name val="Arial"/>
      <family val="2"/>
    </font>
    <font>
      <b/>
      <i/>
      <sz val="28"/>
      <name val="Arial"/>
      <family val="2"/>
    </font>
    <font>
      <b/>
      <sz val="48"/>
      <name val="Arial"/>
      <family val="2"/>
    </font>
    <font>
      <b/>
      <sz val="18"/>
      <color indexed="10"/>
      <name val="Verdana"/>
      <family val="2"/>
    </font>
    <font>
      <b/>
      <sz val="20"/>
      <color indexed="9"/>
      <name val="Arial"/>
      <family val="2"/>
    </font>
    <font>
      <b/>
      <i/>
      <sz val="20"/>
      <color indexed="10"/>
      <name val="Arial"/>
      <family val="2"/>
    </font>
    <font>
      <sz val="11"/>
      <name val="Calibri"/>
      <family val="2"/>
    </font>
    <font>
      <b/>
      <i/>
      <sz val="20"/>
      <color rgb="FFFF0000"/>
      <name val="Arial"/>
      <family val="2"/>
    </font>
    <font>
      <b/>
      <sz val="20"/>
      <color rgb="FFFF0000"/>
      <name val="BankGothic Md BT"/>
      <family val="2"/>
    </font>
    <font>
      <b/>
      <i/>
      <sz val="24"/>
      <color rgb="FFDE5802"/>
      <name val="Arial"/>
      <family val="2"/>
    </font>
    <font>
      <b/>
      <i/>
      <sz val="36"/>
      <color rgb="FFDE5802"/>
      <name val="Arial"/>
      <family val="2"/>
    </font>
    <font>
      <b/>
      <i/>
      <sz val="22"/>
      <color indexed="10"/>
      <name val="BankGothic Md BT"/>
    </font>
    <font>
      <b/>
      <sz val="16"/>
      <color indexed="8"/>
      <name val="Arial"/>
      <family val="2"/>
    </font>
    <font>
      <b/>
      <sz val="16"/>
      <color theme="0" tint="-0.14999847407452621"/>
      <name val="Arial"/>
      <family val="2"/>
    </font>
    <font>
      <i/>
      <sz val="28"/>
      <name val="Verdana"/>
      <family val="2"/>
    </font>
    <font>
      <b/>
      <i/>
      <sz val="30"/>
      <color rgb="FFFF0000"/>
      <name val="Arial"/>
      <family val="2"/>
    </font>
    <font>
      <sz val="30"/>
      <name val="Verdana"/>
      <family val="2"/>
    </font>
    <font>
      <b/>
      <i/>
      <u/>
      <sz val="18"/>
      <color theme="1"/>
      <name val="Verdana"/>
      <family val="2"/>
    </font>
    <font>
      <b/>
      <i/>
      <sz val="18"/>
      <color theme="1"/>
      <name val="Verdana"/>
      <family val="2"/>
    </font>
    <font>
      <b/>
      <i/>
      <sz val="10"/>
      <color theme="1"/>
      <name val="Verdana"/>
      <family val="2"/>
    </font>
    <font>
      <b/>
      <i/>
      <sz val="22"/>
      <color rgb="FF00BC54"/>
      <name val="Arial"/>
      <family val="2"/>
    </font>
    <font>
      <b/>
      <sz val="12"/>
      <name val="Calibri"/>
      <family val="2"/>
    </font>
    <font>
      <b/>
      <i/>
      <sz val="22"/>
      <color theme="1"/>
      <name val="Arial"/>
      <family val="2"/>
    </font>
    <font>
      <u/>
      <sz val="16"/>
      <color theme="10"/>
      <name val="Verdana"/>
      <family val="2"/>
    </font>
    <font>
      <b/>
      <i/>
      <sz val="18"/>
      <color indexed="9"/>
      <name val="Arial"/>
      <family val="2"/>
    </font>
    <font>
      <b/>
      <i/>
      <sz val="36"/>
      <color indexed="9"/>
      <name val="Arial"/>
      <family val="2"/>
    </font>
    <font>
      <sz val="36"/>
      <color indexed="9"/>
      <name val="Verdana"/>
      <family val="2"/>
    </font>
    <font>
      <b/>
      <i/>
      <sz val="20"/>
      <color indexed="9"/>
      <name val="Arial"/>
      <family val="2"/>
    </font>
    <font>
      <b/>
      <sz val="36"/>
      <color theme="0"/>
      <name val="Verdana"/>
      <family val="2"/>
    </font>
    <font>
      <b/>
      <i/>
      <sz val="26"/>
      <color rgb="FFFF0000"/>
      <name val="Arial"/>
      <family val="2"/>
    </font>
    <font>
      <b/>
      <i/>
      <u/>
      <sz val="26"/>
      <color rgb="FFFF0000"/>
      <name val="Arial"/>
      <family val="2"/>
    </font>
    <font>
      <b/>
      <sz val="24"/>
      <color theme="1"/>
      <name val="Arial"/>
      <family val="2"/>
    </font>
    <font>
      <b/>
      <i/>
      <sz val="24"/>
      <color theme="1"/>
      <name val="Arial"/>
      <family val="2"/>
    </font>
    <font>
      <i/>
      <sz val="24"/>
      <color theme="1"/>
      <name val="Arial"/>
      <family val="2"/>
    </font>
    <font>
      <sz val="24"/>
      <color theme="1"/>
      <name val="Verdana"/>
      <family val="2"/>
    </font>
    <font>
      <sz val="24"/>
      <color theme="1"/>
      <name val="Arial"/>
      <family val="2"/>
    </font>
    <font>
      <b/>
      <i/>
      <sz val="18"/>
      <color theme="1"/>
      <name val="Arial"/>
      <family val="2"/>
    </font>
    <font>
      <b/>
      <i/>
      <sz val="22"/>
      <color rgb="FF0070C0"/>
      <name val="Arial"/>
      <family val="2"/>
    </font>
    <font>
      <b/>
      <sz val="48"/>
      <color theme="1"/>
      <name val="Arial"/>
      <family val="2"/>
    </font>
    <font>
      <b/>
      <i/>
      <sz val="28"/>
      <color rgb="FFFFFFFF"/>
      <name val="Arial"/>
      <family val="2"/>
    </font>
    <font>
      <sz val="14"/>
      <color theme="1"/>
      <name val="Verdana"/>
      <family val="2"/>
    </font>
    <font>
      <b/>
      <sz val="20"/>
      <color indexed="8"/>
      <name val="Arial"/>
      <family val="2"/>
    </font>
    <font>
      <b/>
      <sz val="36"/>
      <color theme="1"/>
      <name val="Arial"/>
      <family val="2"/>
    </font>
    <font>
      <b/>
      <sz val="36"/>
      <name val="Arial"/>
      <family val="2"/>
    </font>
  </fonts>
  <fills count="18">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FFDF59"/>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0070C0"/>
        <bgColor indexed="64"/>
      </patternFill>
    </fill>
    <fill>
      <patternFill patternType="solid">
        <fgColor rgb="FF0070C0"/>
        <bgColor indexed="44"/>
      </patternFill>
    </fill>
    <fill>
      <patternFill patternType="solid">
        <fgColor theme="3" tint="0.59999389629810485"/>
        <bgColor indexed="64"/>
      </patternFill>
    </fill>
    <fill>
      <patternFill patternType="solid">
        <fgColor theme="3" tint="0.59999389629810485"/>
        <bgColor indexed="4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s>
  <borders count="110">
    <border>
      <left/>
      <right/>
      <top/>
      <bottom/>
      <diagonal/>
    </border>
    <border>
      <left/>
      <right style="thick">
        <color auto="1"/>
      </right>
      <top/>
      <bottom/>
      <diagonal/>
    </border>
    <border>
      <left style="thick">
        <color auto="1"/>
      </left>
      <right/>
      <top/>
      <bottom style="hair">
        <color auto="1"/>
      </bottom>
      <diagonal/>
    </border>
    <border>
      <left/>
      <right/>
      <top/>
      <bottom style="hair">
        <color auto="1"/>
      </bottom>
      <diagonal/>
    </border>
    <border>
      <left/>
      <right style="thick">
        <color auto="1"/>
      </right>
      <top/>
      <bottom style="hair">
        <color auto="1"/>
      </bottom>
      <diagonal/>
    </border>
    <border>
      <left style="thick">
        <color auto="1"/>
      </left>
      <right/>
      <top/>
      <bottom/>
      <diagonal/>
    </border>
    <border>
      <left/>
      <right style="thick">
        <color auto="1"/>
      </right>
      <top style="hair">
        <color auto="1"/>
      </top>
      <bottom/>
      <diagonal/>
    </border>
    <border>
      <left/>
      <right/>
      <top style="hair">
        <color auto="1"/>
      </top>
      <bottom style="hair">
        <color auto="1"/>
      </bottom>
      <diagonal/>
    </border>
    <border>
      <left style="medium">
        <color auto="1"/>
      </left>
      <right/>
      <top/>
      <bottom/>
      <diagonal/>
    </border>
    <border>
      <left/>
      <right/>
      <top style="thick">
        <color auto="1"/>
      </top>
      <bottom/>
      <diagonal/>
    </border>
    <border>
      <left/>
      <right style="thick">
        <color auto="1"/>
      </right>
      <top style="thick">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top style="thick">
        <color auto="1"/>
      </top>
      <bottom/>
      <diagonal/>
    </border>
    <border>
      <left/>
      <right style="medium">
        <color auto="1"/>
      </right>
      <top style="medium">
        <color auto="1"/>
      </top>
      <bottom style="medium">
        <color auto="1"/>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ck">
        <color auto="1"/>
      </top>
      <bottom style="thick">
        <color auto="1"/>
      </bottom>
      <diagonal/>
    </border>
    <border>
      <left/>
      <right/>
      <top style="medium">
        <color auto="1"/>
      </top>
      <bottom style="medium">
        <color auto="1"/>
      </bottom>
      <diagonal/>
    </border>
    <border>
      <left style="hair">
        <color auto="1"/>
      </left>
      <right style="hair">
        <color auto="1"/>
      </right>
      <top style="hair">
        <color auto="1"/>
      </top>
      <bottom/>
      <diagonal/>
    </border>
    <border>
      <left style="hair">
        <color auto="1"/>
      </left>
      <right style="hair">
        <color auto="1"/>
      </right>
      <top/>
      <bottom style="thick">
        <color auto="1"/>
      </bottom>
      <diagonal/>
    </border>
    <border>
      <left style="thick">
        <color auto="1"/>
      </left>
      <right style="hair">
        <color auto="1"/>
      </right>
      <top style="hair">
        <color auto="1"/>
      </top>
      <bottom/>
      <diagonal/>
    </border>
    <border>
      <left style="thick">
        <color auto="1"/>
      </left>
      <right style="hair">
        <color auto="1"/>
      </right>
      <top/>
      <bottom style="thick">
        <color auto="1"/>
      </bottom>
      <diagonal/>
    </border>
    <border>
      <left/>
      <right/>
      <top/>
      <bottom style="thick">
        <color auto="1"/>
      </bottom>
      <diagonal/>
    </border>
    <border>
      <left style="hair">
        <color auto="1"/>
      </left>
      <right style="thick">
        <color auto="1"/>
      </right>
      <top/>
      <bottom style="thick">
        <color auto="1"/>
      </bottom>
      <diagonal/>
    </border>
    <border>
      <left style="thick">
        <color auto="1"/>
      </left>
      <right/>
      <top style="hair">
        <color auto="1"/>
      </top>
      <bottom/>
      <diagonal/>
    </border>
    <border>
      <left/>
      <right/>
      <top style="hair">
        <color auto="1"/>
      </top>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hair">
        <color auto="1"/>
      </left>
      <right/>
      <top style="hair">
        <color auto="1"/>
      </top>
      <bottom/>
      <diagonal/>
    </border>
    <border>
      <left style="thin">
        <color indexed="64"/>
      </left>
      <right/>
      <top style="thin">
        <color indexed="64"/>
      </top>
      <bottom style="hair">
        <color auto="1"/>
      </bottom>
      <diagonal/>
    </border>
    <border>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bottom/>
      <diagonal/>
    </border>
    <border>
      <left/>
      <right style="thin">
        <color indexed="64"/>
      </right>
      <top/>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style="hair">
        <color auto="1"/>
      </top>
      <bottom style="medium">
        <color auto="1"/>
      </bottom>
      <diagonal/>
    </border>
    <border>
      <left style="medium">
        <color auto="1"/>
      </left>
      <right/>
      <top/>
      <bottom style="thick">
        <color auto="1"/>
      </bottom>
      <diagonal/>
    </border>
    <border>
      <left/>
      <right style="medium">
        <color indexed="64"/>
      </right>
      <top/>
      <bottom style="thick">
        <color auto="1"/>
      </bottom>
      <diagonal/>
    </border>
    <border>
      <left style="thick">
        <color auto="1"/>
      </left>
      <right style="hair">
        <color auto="1"/>
      </right>
      <top/>
      <bottom/>
      <diagonal/>
    </border>
    <border>
      <left style="hair">
        <color auto="1"/>
      </left>
      <right style="hair">
        <color auto="1"/>
      </right>
      <top/>
      <bottom/>
      <diagonal/>
    </border>
    <border>
      <left style="hair">
        <color auto="1"/>
      </left>
      <right/>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diagonal/>
    </border>
    <border>
      <left style="thin">
        <color auto="1"/>
      </left>
      <right/>
      <top style="thick">
        <color auto="1"/>
      </top>
      <bottom style="thick">
        <color auto="1"/>
      </bottom>
      <diagonal/>
    </border>
    <border>
      <left style="thin">
        <color auto="1"/>
      </left>
      <right/>
      <top/>
      <bottom style="thick">
        <color auto="1"/>
      </bottom>
      <diagonal/>
    </border>
    <border>
      <left style="thick">
        <color auto="1"/>
      </left>
      <right/>
      <top style="hair">
        <color auto="1"/>
      </top>
      <bottom style="medium">
        <color auto="1"/>
      </bottom>
      <diagonal/>
    </border>
    <border>
      <left/>
      <right style="thick">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medium">
        <color indexed="64"/>
      </top>
      <bottom/>
      <diagonal/>
    </border>
    <border>
      <left style="thick">
        <color auto="1"/>
      </left>
      <right style="hair">
        <color auto="1"/>
      </right>
      <top style="medium">
        <color indexed="64"/>
      </top>
      <bottom/>
      <diagonal/>
    </border>
    <border>
      <left style="hair">
        <color auto="1"/>
      </left>
      <right style="thick">
        <color auto="1"/>
      </right>
      <top style="medium">
        <color indexed="64"/>
      </top>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right style="medium">
        <color auto="1"/>
      </right>
      <top style="thick">
        <color auto="1"/>
      </top>
      <bottom/>
      <diagonal/>
    </border>
    <border>
      <left style="thick">
        <color auto="1"/>
      </left>
      <right/>
      <top/>
      <bottom style="medium">
        <color auto="1"/>
      </bottom>
      <diagonal/>
    </border>
    <border>
      <left/>
      <right style="thick">
        <color auto="1"/>
      </right>
      <top/>
      <bottom style="medium">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medium">
        <color auto="1"/>
      </bottom>
      <diagonal/>
    </border>
    <border>
      <left style="thick">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medium">
        <color auto="1"/>
      </top>
      <bottom style="medium">
        <color auto="1"/>
      </bottom>
      <diagonal/>
    </border>
    <border>
      <left style="thin">
        <color auto="1"/>
      </left>
      <right/>
      <top style="medium">
        <color auto="1"/>
      </top>
      <bottom style="thick">
        <color auto="1"/>
      </bottom>
      <diagonal/>
    </border>
    <border>
      <left style="medium">
        <color auto="1"/>
      </left>
      <right style="thick">
        <color auto="1"/>
      </right>
      <top style="thick">
        <color auto="1"/>
      </top>
      <bottom/>
      <diagonal/>
    </border>
    <border>
      <left style="medium">
        <color auto="1"/>
      </left>
      <right style="thick">
        <color auto="1"/>
      </right>
      <top/>
      <bottom/>
      <diagonal/>
    </border>
    <border>
      <left style="medium">
        <color indexed="64"/>
      </left>
      <right style="thick">
        <color auto="1"/>
      </right>
      <top style="medium">
        <color indexed="64"/>
      </top>
      <bottom style="thin">
        <color auto="1"/>
      </bottom>
      <diagonal/>
    </border>
    <border>
      <left style="medium">
        <color auto="1"/>
      </left>
      <right style="thick">
        <color auto="1"/>
      </right>
      <top style="thin">
        <color auto="1"/>
      </top>
      <bottom style="thin">
        <color auto="1"/>
      </bottom>
      <diagonal/>
    </border>
    <border>
      <left style="medium">
        <color indexed="64"/>
      </left>
      <right style="thick">
        <color auto="1"/>
      </right>
      <top style="thin">
        <color auto="1"/>
      </top>
      <bottom style="medium">
        <color indexed="64"/>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style="thick">
        <color auto="1"/>
      </left>
      <right style="thick">
        <color auto="1"/>
      </right>
      <top/>
      <bottom/>
      <diagonal/>
    </border>
    <border>
      <left/>
      <right/>
      <top style="thick">
        <color auto="1"/>
      </top>
      <bottom style="hair">
        <color auto="1"/>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44" fillId="0" borderId="0" applyNumberFormat="0" applyFill="0" applyBorder="0" applyAlignment="0" applyProtection="0"/>
  </cellStyleXfs>
  <cellXfs count="384">
    <xf numFmtId="0" fontId="0" fillId="0" borderId="0" xfId="0"/>
    <xf numFmtId="0" fontId="17" fillId="0" borderId="0" xfId="0" applyFont="1" applyAlignment="1">
      <alignment wrapText="1"/>
    </xf>
    <xf numFmtId="0" fontId="0" fillId="0" borderId="0" xfId="0" applyAlignment="1">
      <alignment horizontal="center" wrapText="1"/>
    </xf>
    <xf numFmtId="0" fontId="11" fillId="0" borderId="0" xfId="0" applyFont="1" applyAlignment="1">
      <alignment horizontal="left" vertical="center"/>
    </xf>
    <xf numFmtId="0" fontId="4" fillId="0" borderId="0" xfId="0" applyFont="1" applyAlignment="1">
      <alignment horizontal="center" vertical="center" wrapText="1"/>
    </xf>
    <xf numFmtId="0" fontId="1" fillId="0" borderId="0" xfId="0" applyFont="1"/>
    <xf numFmtId="0" fontId="7" fillId="0" borderId="0" xfId="0" applyFont="1" applyAlignment="1">
      <alignment horizontal="center" vertical="center" wrapText="1"/>
    </xf>
    <xf numFmtId="0" fontId="2" fillId="0" borderId="0" xfId="0" applyFont="1"/>
    <xf numFmtId="0" fontId="12" fillId="0" borderId="0" xfId="0" applyFont="1" applyAlignment="1">
      <alignment horizontal="center" vertical="center" wrapText="1"/>
    </xf>
    <xf numFmtId="0" fontId="1" fillId="0" borderId="0" xfId="0" applyFont="1" applyAlignment="1">
      <alignment horizontal="center"/>
    </xf>
    <xf numFmtId="0" fontId="7" fillId="0" borderId="0" xfId="0" applyFont="1" applyAlignment="1">
      <alignment horizontal="left" vertical="center"/>
    </xf>
    <xf numFmtId="0" fontId="4" fillId="0" borderId="0" xfId="0" applyFont="1" applyAlignment="1">
      <alignment horizontal="left" vertical="center"/>
    </xf>
    <xf numFmtId="0" fontId="13" fillId="0" borderId="0" xfId="0" applyFont="1" applyAlignment="1">
      <alignment horizontal="left" vertical="center"/>
    </xf>
    <xf numFmtId="165" fontId="11" fillId="0" borderId="0" xfId="1" applyNumberFormat="1" applyFont="1" applyAlignment="1">
      <alignment horizontal="center" vertical="center"/>
    </xf>
    <xf numFmtId="44" fontId="11" fillId="0" borderId="0" xfId="2" applyFont="1" applyAlignment="1">
      <alignment horizontal="center" vertical="center"/>
    </xf>
    <xf numFmtId="0" fontId="16" fillId="0" borderId="0" xfId="0" applyFont="1" applyAlignment="1">
      <alignment horizontal="left"/>
    </xf>
    <xf numFmtId="0" fontId="4" fillId="0" borderId="0" xfId="0" applyFont="1" applyAlignment="1">
      <alignment vertical="center"/>
    </xf>
    <xf numFmtId="165" fontId="0" fillId="0" borderId="0" xfId="1" applyNumberFormat="1" applyFont="1" applyAlignment="1">
      <alignment horizontal="center"/>
    </xf>
    <xf numFmtId="44" fontId="0" fillId="0" borderId="0" xfId="2" applyFont="1" applyAlignment="1">
      <alignment horizontal="center"/>
    </xf>
    <xf numFmtId="0" fontId="20" fillId="0" borderId="0" xfId="0" applyFont="1" applyAlignment="1">
      <alignment horizontal="center" vertical="center" wrapText="1"/>
    </xf>
    <xf numFmtId="0" fontId="0" fillId="0" borderId="0" xfId="0" applyAlignment="1">
      <alignment horizontal="left" vertical="top" wrapText="1"/>
    </xf>
    <xf numFmtId="0" fontId="4" fillId="0" borderId="0" xfId="0" applyFont="1"/>
    <xf numFmtId="0" fontId="4" fillId="0" borderId="0" xfId="0" applyFont="1" applyAlignment="1">
      <alignment wrapText="1"/>
    </xf>
    <xf numFmtId="0" fontId="4" fillId="0" borderId="0" xfId="0" applyFont="1" applyAlignment="1">
      <alignment horizontal="left" vertical="top" wrapText="1"/>
    </xf>
    <xf numFmtId="0" fontId="4" fillId="0" borderId="0" xfId="0" applyFont="1" applyAlignment="1">
      <alignment vertical="top" wrapText="1"/>
    </xf>
    <xf numFmtId="0" fontId="25" fillId="0" borderId="0" xfId="0" applyFont="1" applyAlignment="1">
      <alignment horizontal="left" indent="4"/>
    </xf>
    <xf numFmtId="0" fontId="26" fillId="0" borderId="0" xfId="0" applyFont="1"/>
    <xf numFmtId="0" fontId="26" fillId="0" borderId="0" xfId="0" applyFont="1" applyAlignment="1">
      <alignment horizontal="left" vertical="top" wrapText="1"/>
    </xf>
    <xf numFmtId="0" fontId="0" fillId="0" borderId="11" xfId="0" applyBorder="1"/>
    <xf numFmtId="0" fontId="17" fillId="0" borderId="12" xfId="0" applyFont="1" applyBorder="1" applyAlignment="1">
      <alignment wrapText="1"/>
    </xf>
    <xf numFmtId="0" fontId="0" fillId="0" borderId="12" xfId="0" applyBorder="1" applyAlignment="1">
      <alignment horizontal="center" wrapText="1"/>
    </xf>
    <xf numFmtId="0" fontId="0" fillId="0" borderId="13" xfId="0" applyBorder="1"/>
    <xf numFmtId="0" fontId="0" fillId="0" borderId="8" xfId="0" applyBorder="1"/>
    <xf numFmtId="0" fontId="0" fillId="0" borderId="14" xfId="0" applyBorder="1"/>
    <xf numFmtId="0" fontId="0" fillId="0" borderId="15" xfId="0" applyBorder="1"/>
    <xf numFmtId="0" fontId="17" fillId="0" borderId="16" xfId="0" applyFont="1" applyBorder="1" applyAlignment="1">
      <alignment wrapText="1"/>
    </xf>
    <xf numFmtId="0" fontId="0" fillId="0" borderId="16" xfId="0" applyBorder="1" applyAlignment="1">
      <alignment horizontal="center" wrapText="1"/>
    </xf>
    <xf numFmtId="0" fontId="0" fillId="0" borderId="17" xfId="0" applyBorder="1"/>
    <xf numFmtId="0" fontId="32" fillId="0" borderId="0" xfId="0" applyFont="1" applyAlignment="1">
      <alignment horizontal="center" wrapText="1"/>
    </xf>
    <xf numFmtId="0" fontId="22" fillId="0" borderId="0" xfId="0" applyFont="1" applyAlignment="1">
      <alignment wrapText="1"/>
    </xf>
    <xf numFmtId="0" fontId="32" fillId="0" borderId="0" xfId="0" applyFont="1" applyAlignment="1">
      <alignment wrapText="1"/>
    </xf>
    <xf numFmtId="0" fontId="32" fillId="0" borderId="11" xfId="0" applyFont="1" applyBorder="1" applyAlignment="1">
      <alignment horizontal="center" wrapText="1"/>
    </xf>
    <xf numFmtId="0" fontId="32" fillId="0" borderId="13" xfId="0" applyFont="1" applyBorder="1" applyAlignment="1">
      <alignment horizontal="center" wrapText="1"/>
    </xf>
    <xf numFmtId="0" fontId="32" fillId="0" borderId="0" xfId="0" applyFont="1" applyAlignment="1" applyProtection="1">
      <alignment horizontal="center" wrapText="1"/>
      <protection locked="0"/>
    </xf>
    <xf numFmtId="0" fontId="32" fillId="0" borderId="11" xfId="0" applyFont="1" applyBorder="1" applyAlignment="1" applyProtection="1">
      <alignment horizontal="center" wrapText="1"/>
      <protection locked="0"/>
    </xf>
    <xf numFmtId="0" fontId="17" fillId="0" borderId="0" xfId="0" applyFont="1" applyAlignment="1">
      <alignment horizontal="center" wrapText="1"/>
    </xf>
    <xf numFmtId="0" fontId="32" fillId="0" borderId="20" xfId="0" applyFont="1" applyBorder="1" applyAlignment="1">
      <alignment wrapText="1"/>
    </xf>
    <xf numFmtId="0" fontId="22" fillId="0" borderId="21" xfId="0" applyFont="1" applyBorder="1" applyAlignment="1">
      <alignment wrapText="1"/>
    </xf>
    <xf numFmtId="0" fontId="32" fillId="0" borderId="21" xfId="0" applyFont="1" applyBorder="1" applyAlignment="1">
      <alignment wrapText="1"/>
    </xf>
    <xf numFmtId="0" fontId="9" fillId="4" borderId="0" xfId="0" applyFont="1" applyFill="1" applyAlignment="1">
      <alignment horizontal="left" vertical="center"/>
    </xf>
    <xf numFmtId="0" fontId="10" fillId="0" borderId="0" xfId="0" applyFont="1" applyAlignment="1">
      <alignment horizontal="left" vertical="center"/>
    </xf>
    <xf numFmtId="165" fontId="37" fillId="0" borderId="0" xfId="1" applyNumberFormat="1" applyFont="1" applyAlignment="1">
      <alignment horizontal="center" vertical="center"/>
    </xf>
    <xf numFmtId="165" fontId="38" fillId="0" borderId="0" xfId="1" applyNumberFormat="1" applyFont="1" applyAlignment="1">
      <alignment horizontal="center"/>
    </xf>
    <xf numFmtId="0" fontId="39" fillId="0" borderId="0" xfId="0" applyFont="1" applyAlignment="1">
      <alignment horizontal="left" vertical="center"/>
    </xf>
    <xf numFmtId="0" fontId="18" fillId="0" borderId="0" xfId="0" applyFont="1" applyAlignment="1">
      <alignment vertical="center" wrapText="1"/>
    </xf>
    <xf numFmtId="0" fontId="12" fillId="0" borderId="0" xfId="0" applyFont="1" applyAlignment="1">
      <alignment vertical="center" wrapText="1"/>
    </xf>
    <xf numFmtId="0" fontId="39" fillId="0" borderId="7"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66" fillId="0" borderId="0" xfId="0" applyFont="1" applyAlignment="1">
      <alignment horizontal="center" vertical="center" wrapText="1"/>
    </xf>
    <xf numFmtId="0" fontId="0" fillId="0" borderId="0" xfId="0" applyAlignment="1">
      <alignment wrapText="1"/>
    </xf>
    <xf numFmtId="0" fontId="39" fillId="0" borderId="49"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4" fillId="0" borderId="0" xfId="0" applyFont="1" applyAlignment="1">
      <alignment vertical="center" wrapText="1"/>
    </xf>
    <xf numFmtId="0" fontId="77" fillId="0" borderId="0" xfId="0" applyFont="1" applyAlignment="1">
      <alignment vertical="center"/>
    </xf>
    <xf numFmtId="0" fontId="4" fillId="8" borderId="0" xfId="0" applyFont="1" applyFill="1"/>
    <xf numFmtId="0" fontId="2" fillId="8" borderId="0" xfId="0" applyFont="1" applyFill="1" applyAlignment="1">
      <alignment horizontal="left" vertical="top" wrapText="1"/>
    </xf>
    <xf numFmtId="0" fontId="0" fillId="8" borderId="0" xfId="0" applyFill="1"/>
    <xf numFmtId="0" fontId="77" fillId="8" borderId="0" xfId="0" applyFont="1" applyFill="1" applyAlignment="1">
      <alignment vertical="center"/>
    </xf>
    <xf numFmtId="0" fontId="2" fillId="8" borderId="0" xfId="0" applyFont="1" applyFill="1"/>
    <xf numFmtId="0" fontId="88" fillId="0" borderId="0" xfId="0" applyFont="1"/>
    <xf numFmtId="0" fontId="89" fillId="0" borderId="0" xfId="0" applyFont="1" applyAlignment="1">
      <alignment horizontal="center" vertical="center" wrapText="1"/>
    </xf>
    <xf numFmtId="0" fontId="90" fillId="0" borderId="0" xfId="0" applyFont="1"/>
    <xf numFmtId="0" fontId="90" fillId="0" borderId="0" xfId="0" applyFont="1" applyAlignment="1">
      <alignment horizontal="left" vertical="top" wrapText="1"/>
    </xf>
    <xf numFmtId="0" fontId="90" fillId="0" borderId="0" xfId="0" applyFont="1" applyAlignment="1">
      <alignment horizontal="center" vertical="center"/>
    </xf>
    <xf numFmtId="0" fontId="90" fillId="0" borderId="0" xfId="0" applyFont="1" applyAlignment="1">
      <alignment horizontal="left" vertical="center" wrapText="1"/>
    </xf>
    <xf numFmtId="0" fontId="67" fillId="0" borderId="0" xfId="0" applyFont="1" applyAlignment="1">
      <alignment horizontal="left" vertical="center"/>
    </xf>
    <xf numFmtId="0" fontId="58" fillId="0" borderId="26" xfId="0" applyFont="1" applyBorder="1" applyAlignment="1">
      <alignment horizontal="center" vertical="center" wrapText="1"/>
    </xf>
    <xf numFmtId="0" fontId="59" fillId="0" borderId="9" xfId="0" applyFont="1" applyBorder="1" applyAlignment="1">
      <alignment horizontal="center" vertical="center" wrapText="1"/>
    </xf>
    <xf numFmtId="0" fontId="58" fillId="0" borderId="0" xfId="0" applyFont="1" applyAlignment="1">
      <alignment horizontal="center" vertical="center" wrapText="1"/>
    </xf>
    <xf numFmtId="0" fontId="5" fillId="0" borderId="0" xfId="0" applyFont="1" applyAlignment="1">
      <alignment horizontal="center" vertical="center" wrapText="1"/>
    </xf>
    <xf numFmtId="0" fontId="63" fillId="0" borderId="2"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0" xfId="0" applyFont="1" applyAlignment="1">
      <alignment horizontal="center" vertical="center" wrapText="1"/>
    </xf>
    <xf numFmtId="0" fontId="9"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47" fillId="0" borderId="0" xfId="0" applyFont="1" applyAlignment="1">
      <alignment vertical="center" wrapText="1"/>
    </xf>
    <xf numFmtId="0" fontId="7" fillId="0" borderId="0" xfId="0" applyFont="1" applyAlignment="1">
      <alignment horizontal="center" vertical="center"/>
    </xf>
    <xf numFmtId="0" fontId="4" fillId="9" borderId="26"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9" borderId="29"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4" fillId="9" borderId="54" xfId="0" applyFont="1" applyFill="1" applyBorder="1" applyAlignment="1">
      <alignment horizontal="center" vertical="center" wrapText="1"/>
    </xf>
    <xf numFmtId="0" fontId="4" fillId="9" borderId="55" xfId="0" applyFont="1" applyFill="1" applyBorder="1" applyAlignment="1">
      <alignment horizontal="center" vertical="center" wrapText="1"/>
    </xf>
    <xf numFmtId="0" fontId="38" fillId="0" borderId="0" xfId="0" applyFont="1" applyAlignment="1">
      <alignment horizontal="right" vertical="center" wrapText="1"/>
    </xf>
    <xf numFmtId="0" fontId="11" fillId="0" borderId="0" xfId="0" applyFont="1" applyAlignment="1">
      <alignment horizontal="center" vertical="center"/>
    </xf>
    <xf numFmtId="0" fontId="83" fillId="5" borderId="59" xfId="0" applyFont="1" applyFill="1" applyBorder="1" applyAlignment="1">
      <alignment horizontal="center" vertical="center" wrapText="1"/>
    </xf>
    <xf numFmtId="0" fontId="83" fillId="5" borderId="60" xfId="0" applyFont="1" applyFill="1" applyBorder="1" applyAlignment="1">
      <alignment horizontal="center" vertical="center" wrapText="1"/>
    </xf>
    <xf numFmtId="164" fontId="83" fillId="5" borderId="60" xfId="0" applyNumberFormat="1" applyFont="1" applyFill="1" applyBorder="1" applyAlignment="1">
      <alignment horizontal="center" vertical="center" wrapText="1"/>
    </xf>
    <xf numFmtId="0" fontId="83" fillId="5" borderId="61" xfId="0" applyFont="1" applyFill="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64" fontId="4" fillId="0" borderId="63" xfId="0" applyNumberFormat="1" applyFont="1" applyBorder="1" applyAlignment="1">
      <alignment horizontal="center" vertical="center" wrapText="1"/>
    </xf>
    <xf numFmtId="0" fontId="4" fillId="0" borderId="64" xfId="0" applyFont="1" applyBorder="1" applyAlignment="1">
      <alignment horizontal="center" vertical="center" wrapText="1"/>
    </xf>
    <xf numFmtId="0" fontId="65" fillId="6" borderId="65" xfId="0" applyFont="1" applyFill="1" applyBorder="1" applyAlignment="1">
      <alignment horizontal="center" vertical="center" wrapText="1"/>
    </xf>
    <xf numFmtId="0" fontId="65" fillId="6" borderId="66" xfId="0" applyFont="1" applyFill="1" applyBorder="1" applyAlignment="1">
      <alignment horizontal="center" vertical="center" wrapText="1"/>
    </xf>
    <xf numFmtId="0" fontId="65" fillId="6" borderId="67" xfId="0" applyFont="1" applyFill="1" applyBorder="1" applyAlignment="1">
      <alignment horizontal="center" vertical="center" wrapText="1"/>
    </xf>
    <xf numFmtId="0" fontId="62" fillId="11" borderId="68" xfId="0" applyFont="1" applyFill="1" applyBorder="1" applyAlignment="1" applyProtection="1">
      <alignment horizontal="center" vertical="center" wrapText="1"/>
      <protection locked="0"/>
    </xf>
    <xf numFmtId="0" fontId="62" fillId="11" borderId="30" xfId="0" applyFont="1" applyFill="1" applyBorder="1" applyAlignment="1" applyProtection="1">
      <alignment horizontal="center" vertical="center"/>
      <protection locked="0"/>
    </xf>
    <xf numFmtId="0" fontId="62" fillId="11" borderId="30" xfId="0" applyFont="1" applyFill="1" applyBorder="1" applyAlignment="1" applyProtection="1">
      <alignment horizontal="center" vertical="center" wrapText="1"/>
      <protection locked="0"/>
    </xf>
    <xf numFmtId="164" fontId="62" fillId="11" borderId="30" xfId="0" applyNumberFormat="1" applyFont="1" applyFill="1" applyBorder="1" applyAlignment="1" applyProtection="1">
      <alignment horizontal="center" vertical="center" wrapText="1"/>
      <protection locked="0"/>
    </xf>
    <xf numFmtId="0" fontId="83" fillId="5" borderId="70" xfId="0" applyFont="1" applyFill="1" applyBorder="1" applyAlignment="1">
      <alignment horizontal="center" vertical="center" wrapText="1"/>
    </xf>
    <xf numFmtId="0" fontId="4" fillId="0" borderId="46" xfId="0" applyFont="1" applyBorder="1" applyAlignment="1">
      <alignment horizontal="center" vertical="center" wrapText="1"/>
    </xf>
    <xf numFmtId="0" fontId="62" fillId="11" borderId="71" xfId="0" applyFont="1" applyFill="1" applyBorder="1" applyAlignment="1" applyProtection="1">
      <alignment horizontal="center" vertical="center"/>
      <protection locked="0"/>
    </xf>
    <xf numFmtId="0" fontId="65" fillId="6" borderId="72" xfId="0" applyFont="1" applyFill="1" applyBorder="1" applyAlignment="1">
      <alignment horizontal="center" vertical="center" wrapText="1"/>
    </xf>
    <xf numFmtId="37" fontId="83" fillId="5" borderId="59" xfId="1" applyNumberFormat="1" applyFont="1" applyFill="1" applyBorder="1" applyAlignment="1" applyProtection="1">
      <alignment horizontal="center" vertical="center" wrapText="1"/>
    </xf>
    <xf numFmtId="0" fontId="62" fillId="11" borderId="68" xfId="0" applyFont="1" applyFill="1" applyBorder="1" applyAlignment="1" applyProtection="1">
      <alignment horizontal="center" vertical="center"/>
      <protection locked="0"/>
    </xf>
    <xf numFmtId="37" fontId="83" fillId="5" borderId="70" xfId="1" applyNumberFormat="1" applyFont="1" applyFill="1" applyBorder="1" applyAlignment="1" applyProtection="1">
      <alignment horizontal="center" vertical="center" wrapText="1"/>
    </xf>
    <xf numFmtId="0" fontId="107" fillId="11" borderId="39" xfId="0" applyFont="1" applyFill="1" applyBorder="1" applyAlignment="1">
      <alignment horizontal="center" vertical="center" wrapText="1"/>
    </xf>
    <xf numFmtId="0" fontId="111" fillId="11" borderId="69" xfId="3" applyFont="1" applyFill="1" applyBorder="1" applyAlignment="1" applyProtection="1">
      <alignment horizontal="center" vertical="center" wrapText="1"/>
      <protection locked="0"/>
    </xf>
    <xf numFmtId="0" fontId="13" fillId="0" borderId="0" xfId="0" applyFont="1" applyAlignment="1">
      <alignment horizontal="center" vertical="center" wrapText="1"/>
    </xf>
    <xf numFmtId="0" fontId="62" fillId="11" borderId="93" xfId="0" applyFont="1" applyFill="1" applyBorder="1" applyAlignment="1" applyProtection="1">
      <alignment horizontal="center" vertical="center"/>
      <protection locked="0"/>
    </xf>
    <xf numFmtId="0" fontId="4" fillId="0" borderId="31" xfId="0" applyFont="1" applyBorder="1" applyAlignment="1">
      <alignment horizontal="center" vertical="center" wrapText="1"/>
    </xf>
    <xf numFmtId="0" fontId="105" fillId="11" borderId="92" xfId="0" applyFont="1" applyFill="1" applyBorder="1" applyAlignment="1" applyProtection="1">
      <alignment horizontal="center" vertical="center"/>
      <protection locked="0"/>
    </xf>
    <xf numFmtId="0" fontId="105" fillId="11" borderId="22" xfId="0" applyFont="1" applyFill="1" applyBorder="1" applyAlignment="1" applyProtection="1">
      <alignment horizontal="center" vertical="center"/>
      <protection locked="0"/>
    </xf>
    <xf numFmtId="0" fontId="105" fillId="11" borderId="99" xfId="0" applyFont="1" applyFill="1" applyBorder="1" applyAlignment="1" applyProtection="1">
      <alignment horizontal="center" vertical="center"/>
      <protection locked="0"/>
    </xf>
    <xf numFmtId="0" fontId="94" fillId="0" borderId="0" xfId="3" applyFont="1" applyFill="1" applyBorder="1" applyAlignment="1" applyProtection="1">
      <alignment horizontal="center" vertical="center" wrapText="1"/>
    </xf>
    <xf numFmtId="0" fontId="28" fillId="0" borderId="0" xfId="0" applyFont="1" applyAlignment="1">
      <alignment horizontal="left" vertical="center"/>
    </xf>
    <xf numFmtId="0" fontId="14" fillId="0" borderId="0" xfId="0" applyFont="1" applyAlignment="1">
      <alignment horizontal="left" vertical="center"/>
    </xf>
    <xf numFmtId="44" fontId="73" fillId="13" borderId="24" xfId="2" applyFont="1" applyFill="1" applyBorder="1" applyAlignment="1" applyProtection="1">
      <alignment horizontal="center" vertical="center" wrapText="1"/>
      <protection locked="0"/>
    </xf>
    <xf numFmtId="165" fontId="109" fillId="14" borderId="25" xfId="1" applyNumberFormat="1" applyFont="1" applyFill="1" applyBorder="1" applyAlignment="1" applyProtection="1">
      <alignment horizontal="center" vertical="center"/>
      <protection locked="0"/>
    </xf>
    <xf numFmtId="165" fontId="73" fillId="15" borderId="25" xfId="1" applyNumberFormat="1" applyFont="1" applyFill="1" applyBorder="1" applyAlignment="1" applyProtection="1">
      <alignment horizontal="center" vertical="center"/>
      <protection locked="0"/>
    </xf>
    <xf numFmtId="165" fontId="73" fillId="16" borderId="24" xfId="1" applyNumberFormat="1" applyFont="1" applyFill="1" applyBorder="1" applyAlignment="1" applyProtection="1">
      <alignment horizontal="center" vertical="center"/>
      <protection locked="0"/>
    </xf>
    <xf numFmtId="166" fontId="109" fillId="17" borderId="25" xfId="1" applyNumberFormat="1" applyFont="1" applyFill="1" applyBorder="1" applyAlignment="1" applyProtection="1">
      <alignment horizontal="center" vertical="center"/>
      <protection locked="0"/>
    </xf>
    <xf numFmtId="0" fontId="21" fillId="0" borderId="0" xfId="0" applyFont="1" applyAlignment="1">
      <alignment horizontal="center" vertical="center" wrapText="1"/>
    </xf>
    <xf numFmtId="0" fontId="32" fillId="0" borderId="103" xfId="0" applyFont="1" applyBorder="1" applyAlignment="1">
      <alignment horizontal="center" vertical="center" wrapText="1"/>
    </xf>
    <xf numFmtId="0" fontId="105" fillId="11" borderId="106" xfId="0" applyFont="1" applyFill="1" applyBorder="1" applyAlignment="1" applyProtection="1">
      <alignment horizontal="center" vertical="center"/>
      <protection locked="0"/>
    </xf>
    <xf numFmtId="0" fontId="105" fillId="11" borderId="93" xfId="0" applyFont="1" applyFill="1" applyBorder="1" applyAlignment="1" applyProtection="1">
      <alignment horizontal="center" vertical="center"/>
      <protection locked="0"/>
    </xf>
    <xf numFmtId="44" fontId="32" fillId="14" borderId="18" xfId="2" applyFont="1" applyFill="1" applyBorder="1" applyAlignment="1" applyProtection="1">
      <alignment horizontal="center" wrapText="1"/>
      <protection locked="0"/>
    </xf>
    <xf numFmtId="44" fontId="32" fillId="16" borderId="19" xfId="2" applyFont="1" applyFill="1" applyBorder="1" applyAlignment="1">
      <alignment horizontal="center" wrapText="1"/>
    </xf>
    <xf numFmtId="0" fontId="58" fillId="0" borderId="109" xfId="0" applyFont="1" applyBorder="1" applyAlignment="1">
      <alignment horizontal="center" vertical="center" wrapText="1"/>
    </xf>
    <xf numFmtId="0" fontId="6" fillId="0" borderId="42" xfId="0" applyFont="1" applyBorder="1" applyAlignment="1">
      <alignment horizontal="center" vertical="center" wrapText="1"/>
    </xf>
    <xf numFmtId="9" fontId="105" fillId="11" borderId="106" xfId="0" applyNumberFormat="1" applyFont="1" applyFill="1" applyBorder="1" applyAlignment="1" applyProtection="1">
      <alignment horizontal="center" vertical="center"/>
      <protection locked="0"/>
    </xf>
    <xf numFmtId="165" fontId="11" fillId="0" borderId="0" xfId="1" applyNumberFormat="1" applyFont="1" applyAlignment="1" applyProtection="1">
      <alignment horizontal="center" vertical="center"/>
    </xf>
    <xf numFmtId="44" fontId="11" fillId="0" borderId="0" xfId="2" applyFont="1" applyAlignment="1" applyProtection="1">
      <alignment horizontal="center" vertical="center"/>
    </xf>
    <xf numFmtId="165" fontId="37" fillId="0" borderId="0" xfId="1" applyNumberFormat="1" applyFont="1" applyAlignment="1" applyProtection="1">
      <alignment horizontal="center" vertical="center"/>
    </xf>
    <xf numFmtId="165" fontId="4" fillId="0" borderId="0" xfId="1" applyNumberFormat="1" applyFont="1" applyAlignment="1" applyProtection="1">
      <alignment horizontal="center" vertical="center" wrapText="1"/>
    </xf>
    <xf numFmtId="44" fontId="4" fillId="0" borderId="0" xfId="2" applyFont="1" applyAlignment="1" applyProtection="1">
      <alignment horizontal="center" vertical="center" wrapText="1"/>
    </xf>
    <xf numFmtId="165" fontId="37" fillId="0" borderId="0" xfId="1" applyNumberFormat="1" applyFont="1" applyAlignment="1" applyProtection="1">
      <alignment horizontal="center" vertical="center" wrapText="1"/>
    </xf>
    <xf numFmtId="165" fontId="4" fillId="4" borderId="0" xfId="1" applyNumberFormat="1" applyFont="1" applyFill="1" applyAlignment="1" applyProtection="1">
      <alignment horizontal="center" vertical="center" wrapText="1"/>
    </xf>
    <xf numFmtId="44" fontId="4" fillId="4" borderId="0" xfId="2" applyFont="1" applyFill="1" applyAlignment="1" applyProtection="1">
      <alignment horizontal="center" vertical="center" wrapText="1"/>
    </xf>
    <xf numFmtId="165" fontId="37" fillId="4" borderId="0" xfId="1" applyNumberFormat="1" applyFont="1" applyFill="1" applyAlignment="1" applyProtection="1">
      <alignment horizontal="center" vertical="center" wrapText="1"/>
    </xf>
    <xf numFmtId="44" fontId="81" fillId="3" borderId="24" xfId="2" applyFont="1" applyFill="1" applyBorder="1" applyAlignment="1" applyProtection="1">
      <alignment horizontal="center" vertical="center" wrapText="1"/>
    </xf>
    <xf numFmtId="0" fontId="31" fillId="4" borderId="0" xfId="0" applyFont="1" applyFill="1" applyAlignment="1">
      <alignment horizontal="center" vertical="center" wrapText="1"/>
    </xf>
    <xf numFmtId="44" fontId="29" fillId="4" borderId="0" xfId="2" applyFont="1" applyFill="1" applyAlignment="1" applyProtection="1">
      <alignment horizontal="center" vertical="center" wrapText="1"/>
    </xf>
    <xf numFmtId="165" fontId="29" fillId="4" borderId="0" xfId="1" applyNumberFormat="1" applyFont="1" applyFill="1" applyAlignment="1" applyProtection="1">
      <alignment horizontal="center" vertical="center" wrapText="1"/>
    </xf>
    <xf numFmtId="0" fontId="45" fillId="0" borderId="0" xfId="0" applyFont="1" applyAlignment="1">
      <alignment horizontal="center" vertical="center" wrapText="1"/>
    </xf>
    <xf numFmtId="165" fontId="0" fillId="0" borderId="0" xfId="1" applyNumberFormat="1" applyFont="1" applyAlignment="1" applyProtection="1">
      <alignment horizontal="center"/>
    </xf>
    <xf numFmtId="44" fontId="0" fillId="0" borderId="0" xfId="2" applyFont="1" applyAlignment="1" applyProtection="1">
      <alignment horizontal="center"/>
    </xf>
    <xf numFmtId="165" fontId="38" fillId="0" borderId="0" xfId="1" applyNumberFormat="1" applyFont="1" applyAlignment="1" applyProtection="1">
      <alignment horizontal="center"/>
    </xf>
    <xf numFmtId="0" fontId="39" fillId="0" borderId="45" xfId="0" applyFont="1" applyBorder="1" applyAlignment="1" applyProtection="1">
      <alignment horizontal="center" vertical="center" wrapText="1"/>
      <protection locked="0"/>
    </xf>
    <xf numFmtId="0" fontId="39" fillId="0" borderId="48" xfId="0" applyFont="1" applyBorder="1" applyAlignment="1" applyProtection="1">
      <alignment horizontal="center" vertical="center" wrapText="1"/>
      <protection locked="0"/>
    </xf>
    <xf numFmtId="165" fontId="113" fillId="14" borderId="25" xfId="1" applyNumberFormat="1" applyFont="1" applyFill="1" applyBorder="1" applyAlignment="1" applyProtection="1">
      <alignment horizontal="center" vertical="center"/>
      <protection locked="0"/>
    </xf>
    <xf numFmtId="44" fontId="114" fillId="13" borderId="24" xfId="2" applyFont="1" applyFill="1" applyBorder="1" applyAlignment="1" applyProtection="1">
      <alignment horizontal="center" vertical="center" wrapText="1"/>
      <protection locked="0"/>
    </xf>
    <xf numFmtId="165" fontId="113" fillId="17" borderId="25" xfId="1" applyNumberFormat="1" applyFont="1" applyFill="1" applyBorder="1" applyAlignment="1" applyProtection="1">
      <alignment horizontal="center" vertical="center"/>
      <protection locked="0"/>
    </xf>
    <xf numFmtId="165" fontId="114" fillId="15" borderId="25" xfId="1" applyNumberFormat="1" applyFont="1" applyFill="1" applyBorder="1" applyAlignment="1" applyProtection="1">
      <alignment horizontal="center" vertical="center"/>
      <protection locked="0"/>
    </xf>
    <xf numFmtId="165" fontId="114" fillId="16" borderId="24" xfId="1" applyNumberFormat="1" applyFont="1" applyFill="1" applyBorder="1" applyAlignment="1" applyProtection="1">
      <alignment horizontal="center" vertical="center"/>
      <protection locked="0"/>
    </xf>
    <xf numFmtId="0" fontId="62" fillId="0" borderId="0" xfId="0" applyFont="1" applyAlignment="1">
      <alignment horizontal="center" vertical="center" wrapText="1"/>
    </xf>
    <xf numFmtId="0" fontId="102" fillId="0" borderId="0" xfId="0" applyFont="1" applyAlignment="1">
      <alignment horizontal="center" vertical="center" wrapText="1"/>
    </xf>
    <xf numFmtId="0" fontId="58" fillId="0" borderId="108" xfId="0" applyFont="1" applyBorder="1" applyAlignment="1">
      <alignment horizontal="center" vertical="center" wrapText="1"/>
    </xf>
    <xf numFmtId="0" fontId="63" fillId="0" borderId="108" xfId="0" applyFont="1" applyBorder="1" applyAlignment="1">
      <alignment horizontal="center" vertical="center" wrapText="1"/>
    </xf>
    <xf numFmtId="0" fontId="107" fillId="0" borderId="108" xfId="0" applyFont="1" applyBorder="1" applyAlignment="1">
      <alignment horizontal="center" vertical="center" wrapText="1"/>
    </xf>
    <xf numFmtId="0" fontId="21" fillId="0" borderId="108" xfId="0" applyFont="1" applyBorder="1" applyAlignment="1">
      <alignment horizontal="center" vertical="center" wrapText="1"/>
    </xf>
    <xf numFmtId="0" fontId="6" fillId="0" borderId="108" xfId="0" applyFont="1" applyBorder="1" applyAlignment="1">
      <alignment horizontal="center" vertical="center" wrapText="1"/>
    </xf>
    <xf numFmtId="0" fontId="4" fillId="0" borderId="108" xfId="0" applyFont="1" applyBorder="1" applyAlignment="1">
      <alignment horizontal="center" vertical="center" wrapText="1"/>
    </xf>
    <xf numFmtId="0" fontId="83" fillId="0" borderId="108" xfId="0" applyFont="1" applyBorder="1" applyAlignment="1">
      <alignment horizontal="center" vertical="center" wrapText="1"/>
    </xf>
    <xf numFmtId="0" fontId="62" fillId="0" borderId="108" xfId="0" applyFont="1" applyBorder="1" applyAlignment="1">
      <alignment horizontal="center" vertical="center"/>
    </xf>
    <xf numFmtId="0" fontId="65" fillId="0" borderId="108" xfId="0" applyFont="1" applyBorder="1" applyAlignment="1">
      <alignment horizontal="center" vertical="center" wrapText="1"/>
    </xf>
    <xf numFmtId="0" fontId="21" fillId="0" borderId="0" xfId="0" applyFont="1" applyAlignment="1">
      <alignment vertical="center" wrapText="1"/>
    </xf>
    <xf numFmtId="0" fontId="68" fillId="0" borderId="0" xfId="0" applyFont="1" applyAlignment="1">
      <alignment horizontal="center" vertical="center" wrapText="1"/>
    </xf>
    <xf numFmtId="0" fontId="107" fillId="0" borderId="0" xfId="0" applyFont="1" applyAlignment="1">
      <alignment horizontal="center" vertical="center" wrapText="1"/>
    </xf>
    <xf numFmtId="0" fontId="32" fillId="0" borderId="0" xfId="0" applyFont="1" applyAlignment="1">
      <alignment horizontal="center" vertical="center" wrapText="1"/>
    </xf>
    <xf numFmtId="0" fontId="69" fillId="0" borderId="0" xfId="0" applyFont="1" applyAlignment="1">
      <alignment horizontal="center" vertical="center" wrapText="1"/>
    </xf>
    <xf numFmtId="0" fontId="84" fillId="0" borderId="0" xfId="0" applyFont="1" applyAlignment="1">
      <alignment horizontal="center" vertical="center" wrapText="1"/>
    </xf>
    <xf numFmtId="0" fontId="70" fillId="0" borderId="0" xfId="0" applyFont="1" applyAlignment="1">
      <alignment horizontal="center" vertical="center" wrapText="1"/>
    </xf>
    <xf numFmtId="0" fontId="92" fillId="0" borderId="0" xfId="0" applyFont="1" applyAlignment="1">
      <alignment vertical="center"/>
    </xf>
    <xf numFmtId="0" fontId="76" fillId="0" borderId="0" xfId="0" applyFont="1" applyAlignment="1">
      <alignment horizontal="right" vertical="center" wrapText="1"/>
    </xf>
    <xf numFmtId="0" fontId="39" fillId="0" borderId="0" xfId="0" applyFont="1" applyAlignment="1">
      <alignment vertical="center" wrapText="1"/>
    </xf>
    <xf numFmtId="0" fontId="107" fillId="0" borderId="17" xfId="0" applyFont="1" applyBorder="1" applyAlignment="1">
      <alignment horizontal="center" vertical="center" wrapText="1"/>
    </xf>
    <xf numFmtId="0" fontId="112" fillId="0" borderId="0" xfId="0" applyFont="1" applyAlignment="1">
      <alignment horizontal="center" vertical="center" wrapText="1"/>
    </xf>
    <xf numFmtId="0" fontId="105" fillId="0" borderId="0" xfId="0" applyFont="1" applyAlignment="1">
      <alignment horizontal="center" vertical="center"/>
    </xf>
    <xf numFmtId="0" fontId="65" fillId="0" borderId="0" xfId="0" applyFont="1" applyAlignment="1">
      <alignment horizontal="center" vertical="center" wrapText="1"/>
    </xf>
    <xf numFmtId="0" fontId="21" fillId="0" borderId="31" xfId="0" applyFont="1" applyBorder="1" applyAlignment="1">
      <alignment horizontal="center" vertical="center" wrapText="1"/>
    </xf>
    <xf numFmtId="0" fontId="112" fillId="5" borderId="92" xfId="0" applyFont="1" applyFill="1" applyBorder="1" applyAlignment="1">
      <alignment horizontal="center" vertical="center" wrapText="1"/>
    </xf>
    <xf numFmtId="0" fontId="112" fillId="5" borderId="22" xfId="0" applyFont="1" applyFill="1" applyBorder="1" applyAlignment="1">
      <alignment horizontal="center" vertical="center" wrapText="1"/>
    </xf>
    <xf numFmtId="0" fontId="112" fillId="5" borderId="99" xfId="0" applyFont="1" applyFill="1" applyBorder="1" applyAlignment="1">
      <alignment horizontal="center" vertical="center" wrapText="1"/>
    </xf>
    <xf numFmtId="9" fontId="112" fillId="5" borderId="106" xfId="0" applyNumberFormat="1" applyFont="1" applyFill="1" applyBorder="1" applyAlignment="1">
      <alignment horizontal="center" vertical="center" wrapText="1"/>
    </xf>
    <xf numFmtId="0" fontId="112" fillId="5" borderId="106" xfId="0" applyFont="1" applyFill="1" applyBorder="1" applyAlignment="1">
      <alignment horizontal="center" vertical="center" wrapText="1"/>
    </xf>
    <xf numFmtId="0" fontId="112" fillId="5" borderId="93" xfId="0" applyFont="1" applyFill="1" applyBorder="1" applyAlignment="1">
      <alignment horizontal="center" vertical="center" wrapText="1"/>
    </xf>
    <xf numFmtId="0" fontId="0" fillId="0" borderId="31" xfId="0" applyBorder="1"/>
    <xf numFmtId="0" fontId="0" fillId="0" borderId="0" xfId="0" applyAlignment="1">
      <alignment horizontal="right" vertical="center" wrapText="1"/>
    </xf>
    <xf numFmtId="0" fontId="64" fillId="0" borderId="0" xfId="0" applyFont="1" applyAlignment="1">
      <alignment horizontal="right" vertical="center" wrapText="1"/>
    </xf>
    <xf numFmtId="0" fontId="55" fillId="0" borderId="0" xfId="0" applyFont="1" applyAlignment="1">
      <alignment horizontal="center" wrapText="1"/>
    </xf>
    <xf numFmtId="0" fontId="65" fillId="6" borderId="94" xfId="0" applyFont="1" applyFill="1" applyBorder="1" applyAlignment="1">
      <alignment horizontal="center" vertical="center" wrapText="1"/>
    </xf>
    <xf numFmtId="0" fontId="65" fillId="6" borderId="95" xfId="0" applyFont="1" applyFill="1" applyBorder="1" applyAlignment="1">
      <alignment horizontal="center" vertical="center" wrapText="1"/>
    </xf>
    <xf numFmtId="0" fontId="65" fillId="6" borderId="100" xfId="0" applyFont="1" applyFill="1" applyBorder="1" applyAlignment="1">
      <alignment horizontal="center" vertical="center" wrapText="1"/>
    </xf>
    <xf numFmtId="0" fontId="65" fillId="6" borderId="107" xfId="0" applyFont="1" applyFill="1" applyBorder="1" applyAlignment="1">
      <alignment horizontal="center" vertical="center" wrapText="1"/>
    </xf>
    <xf numFmtId="0" fontId="65" fillId="6" borderId="96" xfId="0" applyFont="1" applyFill="1" applyBorder="1" applyAlignment="1">
      <alignment horizontal="center" vertical="center" wrapText="1"/>
    </xf>
    <xf numFmtId="0" fontId="0" fillId="0" borderId="0" xfId="0" applyAlignment="1">
      <alignment vertical="top" wrapText="1"/>
    </xf>
    <xf numFmtId="0" fontId="28" fillId="0" borderId="0" xfId="0" applyFont="1" applyAlignment="1">
      <alignment vertical="center"/>
    </xf>
    <xf numFmtId="0" fontId="4" fillId="0" borderId="0" xfId="0" applyFont="1" applyAlignment="1">
      <alignment horizontal="left" vertical="center" wrapText="1"/>
    </xf>
    <xf numFmtId="0" fontId="28" fillId="0" borderId="75" xfId="0" applyFont="1" applyBorder="1" applyAlignment="1">
      <alignment horizontal="center" vertical="center" wrapText="1"/>
    </xf>
    <xf numFmtId="0" fontId="9" fillId="0" borderId="0" xfId="0" applyFont="1" applyAlignment="1">
      <alignment horizontal="left"/>
    </xf>
    <xf numFmtId="0" fontId="85" fillId="0" borderId="0" xfId="0" applyFont="1" applyAlignment="1">
      <alignment wrapText="1"/>
    </xf>
    <xf numFmtId="0" fontId="0" fillId="0" borderId="0" xfId="0" applyAlignment="1">
      <alignment horizontal="center" vertical="center" wrapText="1"/>
    </xf>
    <xf numFmtId="0" fontId="9" fillId="0" borderId="0" xfId="0" applyFont="1" applyAlignment="1">
      <alignment horizontal="left" vertical="center"/>
    </xf>
    <xf numFmtId="0" fontId="85" fillId="0" borderId="1" xfId="0" applyFont="1" applyBorder="1" applyAlignment="1">
      <alignment wrapText="1"/>
    </xf>
    <xf numFmtId="0" fontId="7" fillId="4" borderId="0" xfId="0" applyFont="1" applyFill="1" applyAlignment="1">
      <alignment horizontal="left" vertical="center"/>
    </xf>
    <xf numFmtId="0" fontId="7" fillId="4" borderId="0" xfId="0" applyFont="1" applyFill="1" applyAlignment="1">
      <alignment horizontal="center" vertical="center"/>
    </xf>
    <xf numFmtId="0" fontId="16" fillId="4" borderId="0" xfId="0" applyFont="1" applyFill="1" applyAlignment="1">
      <alignment horizontal="left"/>
    </xf>
    <xf numFmtId="0" fontId="0" fillId="4" borderId="0" xfId="0" applyFill="1"/>
    <xf numFmtId="0" fontId="82" fillId="2" borderId="0" xfId="0" applyFont="1" applyFill="1" applyAlignment="1">
      <alignment horizontal="center" vertical="center" wrapText="1"/>
    </xf>
    <xf numFmtId="0" fontId="80" fillId="3" borderId="25" xfId="0" applyFont="1" applyFill="1" applyBorder="1" applyAlignment="1">
      <alignment horizontal="center" vertical="center" wrapText="1"/>
    </xf>
    <xf numFmtId="0" fontId="80" fillId="3" borderId="97" xfId="0" applyFont="1" applyFill="1" applyBorder="1" applyAlignment="1">
      <alignment horizontal="left" vertical="center" wrapText="1"/>
    </xf>
    <xf numFmtId="0" fontId="46" fillId="3" borderId="98" xfId="0" applyFont="1" applyFill="1" applyBorder="1" applyAlignment="1">
      <alignment horizontal="left" vertical="center" wrapText="1"/>
    </xf>
    <xf numFmtId="0" fontId="81" fillId="3" borderId="24" xfId="0" applyFont="1" applyFill="1" applyBorder="1" applyAlignment="1">
      <alignment horizontal="center"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left" vertical="center" wrapText="1"/>
    </xf>
    <xf numFmtId="0" fontId="24" fillId="4" borderId="0" xfId="0" applyFont="1" applyFill="1" applyAlignment="1">
      <alignment horizontal="right" vertical="center" wrapText="1"/>
    </xf>
    <xf numFmtId="0" fontId="14" fillId="4" borderId="0" xfId="0" applyFont="1" applyFill="1" applyAlignment="1">
      <alignment horizontal="center" vertical="center" wrapText="1"/>
    </xf>
    <xf numFmtId="0" fontId="14" fillId="4" borderId="0" xfId="0" applyFont="1" applyFill="1" applyAlignment="1">
      <alignment horizontal="left" vertical="center" wrapText="1"/>
    </xf>
    <xf numFmtId="0" fontId="30" fillId="4" borderId="0" xfId="0" applyFont="1" applyFill="1" applyAlignment="1">
      <alignment horizontal="left" vertical="center" wrapText="1"/>
    </xf>
    <xf numFmtId="0" fontId="4" fillId="4" borderId="0" xfId="0" applyFont="1" applyFill="1" applyAlignment="1">
      <alignment horizontal="center" vertical="center" wrapText="1"/>
    </xf>
    <xf numFmtId="0" fontId="8" fillId="4" borderId="0" xfId="0" applyFont="1" applyFill="1" applyAlignment="1">
      <alignment horizontal="center" vertical="center" wrapText="1"/>
    </xf>
    <xf numFmtId="0" fontId="74" fillId="2" borderId="24" xfId="0" applyFont="1" applyFill="1" applyBorder="1" applyAlignment="1">
      <alignment horizontal="center" vertical="center" wrapText="1"/>
    </xf>
    <xf numFmtId="0" fontId="43" fillId="2" borderId="24" xfId="0" applyFont="1" applyFill="1" applyBorder="1" applyAlignment="1">
      <alignment horizontal="center" vertical="center" wrapText="1"/>
    </xf>
    <xf numFmtId="0" fontId="43" fillId="2" borderId="23" xfId="0" applyFont="1" applyFill="1" applyBorder="1" applyAlignment="1">
      <alignment horizontal="center" vertical="center" wrapText="1"/>
    </xf>
    <xf numFmtId="0" fontId="43" fillId="2" borderId="31" xfId="0" applyFont="1" applyFill="1" applyBorder="1" applyAlignment="1">
      <alignment horizontal="center" vertical="center" wrapText="1"/>
    </xf>
    <xf numFmtId="0" fontId="43" fillId="2" borderId="27" xfId="0" applyFont="1" applyFill="1" applyBorder="1" applyAlignment="1">
      <alignment horizontal="center" vertical="center" wrapText="1"/>
    </xf>
    <xf numFmtId="0" fontId="35" fillId="0" borderId="0" xfId="0" applyFont="1"/>
    <xf numFmtId="0" fontId="35" fillId="0" borderId="0" xfId="0" applyFont="1" applyAlignment="1">
      <alignment wrapText="1"/>
    </xf>
    <xf numFmtId="0" fontId="39" fillId="0" borderId="43" xfId="0" applyFont="1" applyBorder="1" applyAlignment="1">
      <alignment horizontal="center" vertical="center" wrapText="1"/>
    </xf>
    <xf numFmtId="0" fontId="39" fillId="0" borderId="44" xfId="0" applyFont="1" applyBorder="1" applyAlignment="1">
      <alignment horizontal="left" vertical="center" wrapText="1"/>
    </xf>
    <xf numFmtId="0" fontId="15" fillId="0" borderId="44" xfId="0" applyFont="1" applyBorder="1" applyAlignment="1">
      <alignment horizontal="left" vertical="center" wrapText="1"/>
    </xf>
    <xf numFmtId="0" fontId="39" fillId="0" borderId="45" xfId="0" applyFont="1" applyBorder="1" applyAlignment="1">
      <alignment horizontal="center" vertical="center" wrapText="1"/>
    </xf>
    <xf numFmtId="0" fontId="39" fillId="0" borderId="7" xfId="0" applyFont="1" applyBorder="1" applyAlignment="1">
      <alignment horizontal="left" vertical="center" wrapText="1"/>
    </xf>
    <xf numFmtId="0" fontId="15" fillId="0" borderId="7" xfId="0" applyFont="1" applyBorder="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10" fillId="9" borderId="12" xfId="0" applyFont="1" applyFill="1" applyBorder="1" applyAlignment="1">
      <alignment horizontal="center" vertical="center" wrapText="1"/>
    </xf>
    <xf numFmtId="0" fontId="97" fillId="9" borderId="12" xfId="0" applyFont="1" applyFill="1" applyBorder="1" applyAlignment="1">
      <alignment horizontal="center" vertical="center" wrapText="1"/>
    </xf>
    <xf numFmtId="0" fontId="97" fillId="9" borderId="0" xfId="0" applyFont="1" applyFill="1" applyAlignment="1">
      <alignment horizontal="center" vertical="center" wrapText="1"/>
    </xf>
    <xf numFmtId="0" fontId="56" fillId="0" borderId="26" xfId="0" applyFont="1" applyBorder="1" applyAlignment="1">
      <alignment horizontal="center" vertical="center" wrapText="1"/>
    </xf>
    <xf numFmtId="0" fontId="62" fillId="0" borderId="9" xfId="0" applyFont="1" applyBorder="1" applyAlignment="1">
      <alignment horizontal="center" vertical="center" wrapText="1"/>
    </xf>
    <xf numFmtId="0" fontId="62" fillId="0" borderId="5" xfId="0" applyFont="1" applyBorder="1" applyAlignment="1">
      <alignment horizontal="center" vertical="center" wrapText="1"/>
    </xf>
    <xf numFmtId="0" fontId="62" fillId="0" borderId="0" xfId="0" applyFont="1" applyAlignment="1">
      <alignment horizontal="center" vertical="center" wrapText="1"/>
    </xf>
    <xf numFmtId="0" fontId="62" fillId="0" borderId="2"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4" xfId="0" applyFont="1" applyBorder="1" applyAlignment="1">
      <alignment horizontal="center" vertical="center" wrapText="1"/>
    </xf>
    <xf numFmtId="0" fontId="107" fillId="11" borderId="73" xfId="0" applyFont="1" applyFill="1" applyBorder="1" applyAlignment="1">
      <alignment horizontal="center" vertical="center" wrapText="1"/>
    </xf>
    <xf numFmtId="0" fontId="0" fillId="11" borderId="53" xfId="0" applyFill="1" applyBorder="1" applyAlignment="1">
      <alignment horizontal="center" vertical="center" wrapText="1"/>
    </xf>
    <xf numFmtId="0" fontId="0" fillId="11" borderId="74" xfId="0" applyFill="1" applyBorder="1" applyAlignment="1">
      <alignment horizontal="center" vertical="center" wrapText="1"/>
    </xf>
    <xf numFmtId="0" fontId="56" fillId="0" borderId="5" xfId="0" applyFont="1" applyBorder="1" applyAlignment="1">
      <alignment horizontal="center" vertical="center" wrapText="1"/>
    </xf>
    <xf numFmtId="0" fontId="57" fillId="0" borderId="0" xfId="0" applyFont="1" applyAlignment="1">
      <alignment horizontal="center" vertical="center" wrapText="1"/>
    </xf>
    <xf numFmtId="0" fontId="57" fillId="0" borderId="5" xfId="0" applyFont="1" applyBorder="1" applyAlignment="1">
      <alignment horizontal="center" vertical="center" wrapText="1"/>
    </xf>
    <xf numFmtId="0" fontId="95" fillId="9" borderId="0" xfId="0" applyFont="1" applyFill="1" applyAlignment="1">
      <alignment horizontal="center" vertical="center" wrapText="1"/>
    </xf>
    <xf numFmtId="0" fontId="71" fillId="9" borderId="0" xfId="0" applyFont="1" applyFill="1" applyAlignment="1">
      <alignment horizontal="center" vertical="center" wrapText="1"/>
    </xf>
    <xf numFmtId="0" fontId="107" fillId="11" borderId="38" xfId="0" applyFont="1" applyFill="1" applyBorder="1" applyAlignment="1">
      <alignment horizontal="center" vertical="center" wrapText="1"/>
    </xf>
    <xf numFmtId="0" fontId="107" fillId="11" borderId="39" xfId="0" applyFont="1" applyFill="1" applyBorder="1" applyAlignment="1">
      <alignment horizontal="center" vertical="center" wrapText="1"/>
    </xf>
    <xf numFmtId="0" fontId="107" fillId="11" borderId="6" xfId="0" applyFont="1" applyFill="1" applyBorder="1" applyAlignment="1">
      <alignment horizontal="center" vertical="center" wrapText="1"/>
    </xf>
    <xf numFmtId="0" fontId="21" fillId="0" borderId="77"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37" xfId="0" applyFont="1" applyBorder="1" applyAlignment="1">
      <alignment horizontal="center" vertical="center" wrapText="1"/>
    </xf>
    <xf numFmtId="0" fontId="32" fillId="0" borderId="40" xfId="0" applyFont="1" applyBorder="1" applyAlignment="1">
      <alignment horizontal="center" vertical="center" wrapText="1"/>
    </xf>
    <xf numFmtId="0" fontId="0" fillId="0" borderId="31" xfId="0" applyBorder="1" applyAlignment="1">
      <alignment horizontal="center" vertical="center" wrapText="1"/>
    </xf>
    <xf numFmtId="0" fontId="0" fillId="0" borderId="41" xfId="0" applyBorder="1" applyAlignment="1">
      <alignment horizontal="center" vertical="center" wrapText="1"/>
    </xf>
    <xf numFmtId="0" fontId="32" fillId="0" borderId="31" xfId="0" applyFont="1" applyBorder="1" applyAlignment="1">
      <alignment horizontal="center" vertical="center" wrapText="1"/>
    </xf>
    <xf numFmtId="0" fontId="32" fillId="0" borderId="2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58" xfId="0" applyFont="1" applyBorder="1" applyAlignment="1">
      <alignment horizontal="center" vertical="center" wrapText="1"/>
    </xf>
    <xf numFmtId="0" fontId="79" fillId="0" borderId="0" xfId="0" applyFont="1" applyAlignment="1">
      <alignment horizontal="right" vertical="center" wrapText="1"/>
    </xf>
    <xf numFmtId="0" fontId="56" fillId="12" borderId="11" xfId="0" applyFont="1" applyFill="1" applyBorder="1" applyAlignment="1">
      <alignment horizontal="center" vertical="center" wrapText="1"/>
    </xf>
    <xf numFmtId="0" fontId="56" fillId="12" borderId="12" xfId="0" applyFont="1" applyFill="1" applyBorder="1" applyAlignment="1">
      <alignment horizontal="center" vertical="center" wrapText="1"/>
    </xf>
    <xf numFmtId="0" fontId="56" fillId="12" borderId="13" xfId="0" applyFont="1" applyFill="1" applyBorder="1" applyAlignment="1">
      <alignment horizontal="center" vertical="center" wrapText="1"/>
    </xf>
    <xf numFmtId="0" fontId="56" fillId="12" borderId="15" xfId="0" applyFont="1" applyFill="1" applyBorder="1" applyAlignment="1">
      <alignment horizontal="center" vertical="center" wrapText="1"/>
    </xf>
    <xf numFmtId="0" fontId="56" fillId="12" borderId="16" xfId="0" applyFont="1" applyFill="1" applyBorder="1" applyAlignment="1">
      <alignment horizontal="center" vertical="center" wrapText="1"/>
    </xf>
    <xf numFmtId="0" fontId="56" fillId="12" borderId="17" xfId="0" applyFont="1" applyFill="1" applyBorder="1" applyAlignment="1">
      <alignment horizontal="center" vertical="center" wrapText="1"/>
    </xf>
    <xf numFmtId="0" fontId="78" fillId="6" borderId="23" xfId="0" applyFont="1" applyFill="1" applyBorder="1" applyAlignment="1">
      <alignment horizontal="center" vertical="center" wrapText="1"/>
    </xf>
    <xf numFmtId="0" fontId="0" fillId="0" borderId="31" xfId="0" applyBorder="1" applyAlignment="1">
      <alignment horizontal="center" wrapText="1"/>
    </xf>
    <xf numFmtId="0" fontId="0" fillId="0" borderId="27" xfId="0" applyBorder="1" applyAlignment="1">
      <alignment horizontal="center" wrapText="1"/>
    </xf>
    <xf numFmtId="0" fontId="75" fillId="10" borderId="0" xfId="0" applyFont="1" applyFill="1" applyAlignment="1">
      <alignment horizontal="center" vertical="center" wrapText="1"/>
    </xf>
    <xf numFmtId="0" fontId="75" fillId="10" borderId="14" xfId="0" applyFont="1" applyFill="1" applyBorder="1" applyAlignment="1">
      <alignment horizontal="center" vertical="center" wrapText="1"/>
    </xf>
    <xf numFmtId="0" fontId="75" fillId="10" borderId="36" xfId="0" applyFont="1" applyFill="1" applyBorder="1" applyAlignment="1">
      <alignment horizontal="center" vertical="center" wrapText="1"/>
    </xf>
    <xf numFmtId="0" fontId="94" fillId="0" borderId="79" xfId="3" applyFont="1" applyBorder="1" applyAlignment="1" applyProtection="1">
      <alignment horizontal="center" vertical="center"/>
      <protection locked="0"/>
    </xf>
    <xf numFmtId="0" fontId="94" fillId="0" borderId="80" xfId="3" applyFont="1" applyBorder="1" applyAlignment="1" applyProtection="1">
      <alignment horizontal="center" vertical="center"/>
      <protection locked="0"/>
    </xf>
    <xf numFmtId="0" fontId="94" fillId="0" borderId="81" xfId="3" applyFont="1" applyBorder="1" applyAlignment="1" applyProtection="1">
      <alignment horizontal="center" vertical="center"/>
      <protection locked="0"/>
    </xf>
    <xf numFmtId="0" fontId="102" fillId="0" borderId="101" xfId="0" applyFont="1" applyBorder="1" applyAlignment="1">
      <alignment horizontal="center" vertical="center" wrapText="1"/>
    </xf>
    <xf numFmtId="0" fontId="102" fillId="0" borderId="102" xfId="0" applyFont="1" applyBorder="1" applyAlignment="1">
      <alignment horizontal="center" vertical="center" wrapText="1"/>
    </xf>
    <xf numFmtId="0" fontId="21" fillId="0" borderId="104" xfId="0" applyFont="1" applyBorder="1" applyAlignment="1">
      <alignment horizontal="center" vertical="center" wrapText="1"/>
    </xf>
    <xf numFmtId="0" fontId="21" fillId="0" borderId="105" xfId="0" applyFont="1" applyBorder="1" applyAlignment="1">
      <alignment horizontal="center" vertical="center" wrapText="1"/>
    </xf>
    <xf numFmtId="0" fontId="107" fillId="11" borderId="23" xfId="0" applyFont="1" applyFill="1" applyBorder="1" applyAlignment="1">
      <alignment horizontal="center" vertical="center" wrapText="1"/>
    </xf>
    <xf numFmtId="0" fontId="107" fillId="11" borderId="31" xfId="0" applyFont="1" applyFill="1" applyBorder="1" applyAlignment="1">
      <alignment horizontal="center" vertical="center" wrapText="1"/>
    </xf>
    <xf numFmtId="0" fontId="107" fillId="11" borderId="27" xfId="0" applyFont="1" applyFill="1" applyBorder="1" applyAlignment="1">
      <alignment horizontal="center" vertical="center" wrapText="1"/>
    </xf>
    <xf numFmtId="0" fontId="32" fillId="0" borderId="85"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51"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86" xfId="0" applyFont="1" applyBorder="1" applyAlignment="1">
      <alignment horizontal="center" vertical="center" wrapText="1"/>
    </xf>
    <xf numFmtId="0" fontId="21" fillId="0" borderId="88" xfId="0" applyFont="1" applyBorder="1" applyAlignment="1">
      <alignment horizontal="center" vertical="center" wrapText="1"/>
    </xf>
    <xf numFmtId="0" fontId="75" fillId="10" borderId="1" xfId="0" applyFont="1" applyFill="1" applyBorder="1" applyAlignment="1">
      <alignment horizontal="center" vertical="center" wrapText="1"/>
    </xf>
    <xf numFmtId="0" fontId="96" fillId="9" borderId="9" xfId="0" applyFont="1" applyFill="1" applyBorder="1" applyAlignment="1">
      <alignment horizontal="center" vertical="center" wrapText="1"/>
    </xf>
    <xf numFmtId="0" fontId="97" fillId="9" borderId="9" xfId="0" applyFont="1" applyFill="1" applyBorder="1" applyAlignment="1">
      <alignment horizontal="center" vertical="center" wrapText="1"/>
    </xf>
    <xf numFmtId="0" fontId="102" fillId="0" borderId="26" xfId="0" applyFont="1" applyBorder="1" applyAlignment="1">
      <alignment horizontal="center" vertical="center" wrapText="1"/>
    </xf>
    <xf numFmtId="0" fontId="105" fillId="0" borderId="9" xfId="0" applyFont="1" applyBorder="1" applyAlignment="1">
      <alignment horizontal="center" wrapText="1"/>
    </xf>
    <xf numFmtId="0" fontId="105" fillId="0" borderId="82" xfId="0" applyFont="1" applyBorder="1" applyAlignment="1">
      <alignment horizontal="center" wrapText="1"/>
    </xf>
    <xf numFmtId="0" fontId="105" fillId="0" borderId="5" xfId="0" applyFont="1" applyBorder="1" applyAlignment="1">
      <alignment horizontal="center" wrapText="1"/>
    </xf>
    <xf numFmtId="0" fontId="105" fillId="0" borderId="0" xfId="0" applyFont="1" applyAlignment="1">
      <alignment horizontal="center" wrapText="1"/>
    </xf>
    <xf numFmtId="0" fontId="105" fillId="0" borderId="14" xfId="0" applyFont="1" applyBorder="1" applyAlignment="1">
      <alignment horizontal="center" wrapText="1"/>
    </xf>
    <xf numFmtId="0" fontId="98" fillId="9" borderId="0" xfId="0" applyFont="1" applyFill="1" applyAlignment="1">
      <alignment horizontal="center" vertical="center" wrapText="1"/>
    </xf>
    <xf numFmtId="0" fontId="21" fillId="0" borderId="90" xfId="0" applyFont="1" applyBorder="1" applyAlignment="1">
      <alignment horizontal="center" vertical="center" wrapText="1"/>
    </xf>
    <xf numFmtId="0" fontId="21" fillId="0" borderId="91" xfId="0" applyFont="1" applyBorder="1" applyAlignment="1">
      <alignment horizontal="center" vertical="center" wrapText="1"/>
    </xf>
    <xf numFmtId="0" fontId="21" fillId="0" borderId="87" xfId="0" applyFont="1" applyBorder="1" applyAlignment="1">
      <alignment horizontal="center" vertical="center" wrapText="1"/>
    </xf>
    <xf numFmtId="0" fontId="21" fillId="0" borderId="19" xfId="0" applyFont="1" applyBorder="1" applyAlignment="1">
      <alignment horizontal="center" vertical="center" wrapText="1"/>
    </xf>
    <xf numFmtId="0" fontId="102" fillId="0" borderId="9" xfId="0" applyFont="1" applyBorder="1" applyAlignment="1">
      <alignment horizontal="center" vertical="center" wrapText="1"/>
    </xf>
    <xf numFmtId="0" fontId="102" fillId="0" borderId="10" xfId="0" applyFont="1" applyBorder="1" applyAlignment="1">
      <alignment horizontal="center" vertical="center" wrapText="1"/>
    </xf>
    <xf numFmtId="0" fontId="102" fillId="0" borderId="5" xfId="0" applyFont="1" applyBorder="1" applyAlignment="1">
      <alignment horizontal="center" vertical="center" wrapText="1"/>
    </xf>
    <xf numFmtId="0" fontId="102" fillId="0" borderId="0" xfId="0" applyFont="1" applyAlignment="1">
      <alignment horizontal="center" vertical="center" wrapText="1"/>
    </xf>
    <xf numFmtId="0" fontId="102" fillId="0" borderId="1" xfId="0" applyFont="1" applyBorder="1" applyAlignment="1">
      <alignment horizontal="center" vertical="center" wrapText="1"/>
    </xf>
    <xf numFmtId="0" fontId="107" fillId="11" borderId="83" xfId="0" applyFont="1" applyFill="1" applyBorder="1" applyAlignment="1">
      <alignment horizontal="center" vertical="center" wrapText="1"/>
    </xf>
    <xf numFmtId="0" fontId="107" fillId="11" borderId="16" xfId="0" applyFont="1" applyFill="1" applyBorder="1" applyAlignment="1">
      <alignment horizontal="center" vertical="center" wrapText="1"/>
    </xf>
    <xf numFmtId="0" fontId="107" fillId="11" borderId="84" xfId="0" applyFont="1" applyFill="1" applyBorder="1" applyAlignment="1">
      <alignment horizontal="center" vertical="center" wrapText="1"/>
    </xf>
    <xf numFmtId="0" fontId="32" fillId="0" borderId="89" xfId="0" applyFont="1" applyBorder="1" applyAlignment="1">
      <alignment horizontal="center" vertical="center" wrapText="1"/>
    </xf>
    <xf numFmtId="44" fontId="72" fillId="2" borderId="26" xfId="2" applyFont="1" applyFill="1" applyBorder="1" applyAlignment="1" applyProtection="1">
      <alignment horizontal="center" vertical="center" wrapText="1"/>
    </xf>
    <xf numFmtId="44" fontId="72" fillId="2" borderId="9" xfId="2" applyFont="1" applyFill="1" applyBorder="1" applyAlignment="1" applyProtection="1">
      <alignment horizontal="center" vertical="center" wrapText="1"/>
    </xf>
    <xf numFmtId="44" fontId="72" fillId="2" borderId="10" xfId="2" applyFont="1" applyFill="1" applyBorder="1" applyAlignment="1" applyProtection="1">
      <alignment horizontal="center" vertical="center" wrapText="1"/>
    </xf>
    <xf numFmtId="0" fontId="53" fillId="7" borderId="75" xfId="0" applyFont="1" applyFill="1" applyBorder="1" applyAlignment="1">
      <alignment horizontal="center" vertical="center" wrapText="1"/>
    </xf>
    <xf numFmtId="0" fontId="54" fillId="7" borderId="75" xfId="0" applyFont="1" applyFill="1" applyBorder="1" applyAlignment="1">
      <alignment horizontal="center" vertical="center" wrapText="1"/>
    </xf>
    <xf numFmtId="165" fontId="53" fillId="7" borderId="75" xfId="1" applyNumberFormat="1" applyFont="1" applyFill="1" applyBorder="1" applyAlignment="1" applyProtection="1">
      <alignment horizontal="center" vertical="center" wrapText="1"/>
    </xf>
    <xf numFmtId="165" fontId="54" fillId="7" borderId="75" xfId="1" applyNumberFormat="1" applyFont="1" applyFill="1" applyBorder="1" applyAlignment="1" applyProtection="1">
      <alignment horizontal="center" vertical="center" wrapText="1"/>
    </xf>
    <xf numFmtId="0" fontId="99" fillId="7" borderId="75" xfId="0" applyFont="1" applyFill="1" applyBorder="1" applyAlignment="1">
      <alignment horizontal="center" vertical="center" wrapText="1"/>
    </xf>
    <xf numFmtId="0" fontId="33" fillId="0" borderId="75" xfId="2" applyNumberFormat="1" applyFont="1" applyFill="1" applyBorder="1" applyAlignment="1" applyProtection="1">
      <alignment horizontal="center" vertical="center" wrapText="1"/>
    </xf>
    <xf numFmtId="0" fontId="34" fillId="0" borderId="75" xfId="0" applyFont="1" applyBorder="1" applyAlignment="1">
      <alignment horizontal="center" vertical="center" wrapText="1"/>
    </xf>
    <xf numFmtId="0" fontId="86" fillId="0" borderId="0" xfId="0" applyFont="1" applyAlignment="1">
      <alignment horizontal="center" vertical="center" wrapText="1"/>
    </xf>
    <xf numFmtId="0" fontId="87" fillId="0" borderId="0" xfId="0" applyFont="1" applyAlignment="1">
      <alignment wrapText="1"/>
    </xf>
    <xf numFmtId="0" fontId="33" fillId="3" borderId="46"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47"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1"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36" xfId="0" applyFont="1" applyFill="1" applyBorder="1" applyAlignment="1">
      <alignment horizontal="center" vertical="center" wrapText="1"/>
    </xf>
    <xf numFmtId="0" fontId="36" fillId="2" borderId="29" xfId="0" applyFont="1" applyFill="1" applyBorder="1" applyAlignment="1">
      <alignment horizontal="center" vertical="center" wrapText="1"/>
    </xf>
    <xf numFmtId="0" fontId="19" fillId="0" borderId="0" xfId="0" applyFont="1" applyAlignment="1">
      <alignment horizontal="center"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mruColors>
      <color rgb="FF00BC54"/>
      <color rgb="FF00D286"/>
      <color rgb="FF00DE64"/>
      <color rgb="FF00FDFF"/>
      <color rgb="FFFF40FF"/>
      <color rgb="FFFFFD78"/>
      <color rgb="FFFF2F92"/>
      <color rgb="FF50D154"/>
      <color rgb="FFFFDF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3" Type="http://schemas.openxmlformats.org/officeDocument/2006/relationships/image" Target="../media/image2.wmf"/><Relationship Id="rId2" Type="http://schemas.microsoft.com/office/2007/relationships/hdphoto" Target="../media/hdphoto1.wdp"/><Relationship Id="rId1" Type="http://schemas.openxmlformats.org/officeDocument/2006/relationships/image" Target="../media/image4.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4.png"/><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oneCellAnchor>
    <xdr:from>
      <xdr:col>16</xdr:col>
      <xdr:colOff>76200</xdr:colOff>
      <xdr:row>33</xdr:row>
      <xdr:rowOff>76200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007600" y="66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180975</xdr:colOff>
          <xdr:row>1</xdr:row>
          <xdr:rowOff>28575</xdr:rowOff>
        </xdr:from>
        <xdr:to>
          <xdr:col>15</xdr:col>
          <xdr:colOff>542925</xdr:colOff>
          <xdr:row>56</xdr:row>
          <xdr:rowOff>152400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49556</xdr:colOff>
      <xdr:row>14</xdr:row>
      <xdr:rowOff>61388</xdr:rowOff>
    </xdr:from>
    <xdr:to>
      <xdr:col>2</xdr:col>
      <xdr:colOff>345108</xdr:colOff>
      <xdr:row>14</xdr:row>
      <xdr:rowOff>511095</xdr:rowOff>
    </xdr:to>
    <xdr:pic>
      <xdr:nvPicPr>
        <xdr:cNvPr id="3" name="Picture 6" descr="j0346317">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006" y="8895826"/>
          <a:ext cx="447952" cy="4497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76200</xdr:colOff>
      <xdr:row>12</xdr:row>
      <xdr:rowOff>257175</xdr:rowOff>
    </xdr:from>
    <xdr:to>
      <xdr:col>6</xdr:col>
      <xdr:colOff>57162</xdr:colOff>
      <xdr:row>12</xdr:row>
      <xdr:rowOff>1447809</xdr:rowOff>
    </xdr:to>
    <xdr:pic>
      <xdr:nvPicPr>
        <xdr:cNvPr id="6" name="Picture 5" descr="MCj04349100000[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duotone>
            <a:prstClr val="black"/>
            <a:schemeClr val="accent5">
              <a:tint val="45000"/>
              <a:satMod val="400000"/>
            </a:schemeClr>
          </a:duotone>
        </a:blip>
        <a:stretch>
          <a:fillRect/>
        </a:stretch>
      </xdr:blipFill>
      <xdr:spPr>
        <a:xfrm>
          <a:off x="5391150" y="7639051"/>
          <a:ext cx="1657362" cy="1190634"/>
        </a:xfrm>
        <a:prstGeom prst="rect">
          <a:avLst/>
        </a:prstGeom>
      </xdr:spPr>
    </xdr:pic>
    <xdr:clientData/>
  </xdr:twoCellAnchor>
  <xdr:twoCellAnchor editAs="oneCell">
    <xdr:from>
      <xdr:col>4</xdr:col>
      <xdr:colOff>85725</xdr:colOff>
      <xdr:row>14</xdr:row>
      <xdr:rowOff>371475</xdr:rowOff>
    </xdr:from>
    <xdr:to>
      <xdr:col>6</xdr:col>
      <xdr:colOff>66687</xdr:colOff>
      <xdr:row>14</xdr:row>
      <xdr:rowOff>1562109</xdr:rowOff>
    </xdr:to>
    <xdr:pic>
      <xdr:nvPicPr>
        <xdr:cNvPr id="10" name="Picture 9" descr="MCj04349100000[1]">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duotone>
            <a:prstClr val="black"/>
            <a:srgbClr val="FFFF00">
              <a:tint val="45000"/>
              <a:satMod val="400000"/>
            </a:srgbClr>
          </a:duotone>
        </a:blip>
        <a:stretch>
          <a:fillRect/>
        </a:stretch>
      </xdr:blipFill>
      <xdr:spPr>
        <a:xfrm>
          <a:off x="5400675" y="9534525"/>
          <a:ext cx="1657362" cy="11906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36247</xdr:colOff>
      <xdr:row>13</xdr:row>
      <xdr:rowOff>289717</xdr:rowOff>
    </xdr:from>
    <xdr:to>
      <xdr:col>7</xdr:col>
      <xdr:colOff>67745</xdr:colOff>
      <xdr:row>13</xdr:row>
      <xdr:rowOff>1597289</xdr:rowOff>
    </xdr:to>
    <xdr:pic>
      <xdr:nvPicPr>
        <xdr:cNvPr id="2" name="Picture 16" descr="MCj043491000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alphaModFix/>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5020997" y="8830467"/>
          <a:ext cx="1714248" cy="1307572"/>
        </a:xfrm>
        <a:prstGeom prst="rect">
          <a:avLst/>
        </a:prstGeom>
        <a:noFill/>
        <a:ln>
          <a:noFill/>
        </a:ln>
      </xdr:spPr>
    </xdr:pic>
    <xdr:clientData/>
  </xdr:twoCellAnchor>
  <xdr:twoCellAnchor editAs="oneCell">
    <xdr:from>
      <xdr:col>1</xdr:col>
      <xdr:colOff>49556</xdr:colOff>
      <xdr:row>15</xdr:row>
      <xdr:rowOff>61388</xdr:rowOff>
    </xdr:from>
    <xdr:to>
      <xdr:col>2</xdr:col>
      <xdr:colOff>345108</xdr:colOff>
      <xdr:row>15</xdr:row>
      <xdr:rowOff>511095</xdr:rowOff>
    </xdr:to>
    <xdr:pic>
      <xdr:nvPicPr>
        <xdr:cNvPr id="3" name="Picture 6" descr="j0346317">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208" y="8827149"/>
          <a:ext cx="433596" cy="4497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4274999</xdr:colOff>
      <xdr:row>15</xdr:row>
      <xdr:rowOff>612773</xdr:rowOff>
    </xdr:from>
    <xdr:to>
      <xdr:col>7</xdr:col>
      <xdr:colOff>126642</xdr:colOff>
      <xdr:row>15</xdr:row>
      <xdr:rowOff>1886074</xdr:rowOff>
    </xdr:to>
    <xdr:pic>
      <xdr:nvPicPr>
        <xdr:cNvPr id="9" name="Picture 16" descr="MCj04349100000[1]">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4">
          <a:clrChange>
            <a:clrFrom>
              <a:srgbClr val="0B930C"/>
            </a:clrFrom>
            <a:clrTo>
              <a:srgbClr val="0B930C">
                <a:alpha val="0"/>
              </a:srgbClr>
            </a:clrTo>
          </a:clrChange>
          <a:alphaModFix/>
          <a:duotone>
            <a:prstClr val="black"/>
            <a:schemeClr val="accent6">
              <a:tint val="45000"/>
              <a:satMod val="400000"/>
            </a:schemeClr>
          </a:duotone>
          <a:extLst>
            <a:ext uri="{BEBA8EAE-BF5A-486C-A8C5-ECC9F3942E4B}">
              <a14:imgProps xmlns:a14="http://schemas.microsoft.com/office/drawing/2010/main">
                <a14:imgLayer r:embed="rId2">
                  <a14:imgEffect>
                    <a14:brightnessContrast bright="40000"/>
                  </a14:imgEffect>
                </a14:imgLayer>
              </a14:imgProps>
            </a:ext>
            <a:ext uri="{28A0092B-C50C-407E-A947-70E740481C1C}">
              <a14:useLocalDpi xmlns:a14="http://schemas.microsoft.com/office/drawing/2010/main" val="0"/>
            </a:ext>
          </a:extLst>
        </a:blip>
        <a:srcRect/>
        <a:stretch>
          <a:fillRect/>
        </a:stretch>
      </xdr:blipFill>
      <xdr:spPr bwMode="auto">
        <a:xfrm>
          <a:off x="5519599" y="11306173"/>
          <a:ext cx="1820643" cy="127330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285749</xdr:colOff>
      <xdr:row>4</xdr:row>
      <xdr:rowOff>231775</xdr:rowOff>
    </xdr:from>
    <xdr:to>
      <xdr:col>14</xdr:col>
      <xdr:colOff>1558924</xdr:colOff>
      <xdr:row>4</xdr:row>
      <xdr:rowOff>1403350</xdr:rowOff>
    </xdr:to>
    <xdr:pic>
      <xdr:nvPicPr>
        <xdr:cNvPr id="8221" name="Picture 5" descr="j0346317">
          <a:extLst>
            <a:ext uri="{FF2B5EF4-FFF2-40B4-BE49-F238E27FC236}">
              <a16:creationId xmlns:a16="http://schemas.microsoft.com/office/drawing/2014/main" id="{00000000-0008-0000-0300-00001D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16594" y="4077495"/>
          <a:ext cx="1273175" cy="1171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21</xdr:col>
      <xdr:colOff>504706</xdr:colOff>
      <xdr:row>4</xdr:row>
      <xdr:rowOff>320376</xdr:rowOff>
    </xdr:from>
    <xdr:to>
      <xdr:col>21</xdr:col>
      <xdr:colOff>1766558</xdr:colOff>
      <xdr:row>4</xdr:row>
      <xdr:rowOff>1491951</xdr:rowOff>
    </xdr:to>
    <xdr:pic>
      <xdr:nvPicPr>
        <xdr:cNvPr id="8222" name="Picture 5" descr="j0346317">
          <a:extLst>
            <a:ext uri="{FF2B5EF4-FFF2-40B4-BE49-F238E27FC236}">
              <a16:creationId xmlns:a16="http://schemas.microsoft.com/office/drawing/2014/main" id="{00000000-0008-0000-0300-00001E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09800" y="3938678"/>
          <a:ext cx="1261852" cy="1171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17</xdr:col>
      <xdr:colOff>1574740</xdr:colOff>
      <xdr:row>1</xdr:row>
      <xdr:rowOff>2194764</xdr:rowOff>
    </xdr:from>
    <xdr:to>
      <xdr:col>18</xdr:col>
      <xdr:colOff>595462</xdr:colOff>
      <xdr:row>4</xdr:row>
      <xdr:rowOff>70690</xdr:rowOff>
    </xdr:to>
    <xdr:pic>
      <xdr:nvPicPr>
        <xdr:cNvPr id="4" name="Picture 5" descr="j0346317">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0023" y="2721934"/>
          <a:ext cx="1273175" cy="11893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14</xdr:col>
      <xdr:colOff>78276</xdr:colOff>
      <xdr:row>6</xdr:row>
      <xdr:rowOff>0</xdr:rowOff>
    </xdr:from>
    <xdr:to>
      <xdr:col>14</xdr:col>
      <xdr:colOff>2069739</xdr:colOff>
      <xdr:row>7</xdr:row>
      <xdr:rowOff>1823130</xdr:rowOff>
    </xdr:to>
    <xdr:pic>
      <xdr:nvPicPr>
        <xdr:cNvPr id="5" name="Picture 16" descr="MCj04349100000[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alphaModFix/>
          <a:duotone>
            <a:prstClr val="black"/>
            <a:srgbClr val="FFFF00">
              <a:tint val="45000"/>
              <a:satMod val="400000"/>
            </a:srgbClr>
          </a:duotone>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rot="5400000">
          <a:off x="36590276" y="5969500"/>
          <a:ext cx="1865463" cy="1991463"/>
        </a:xfrm>
        <a:prstGeom prst="rect">
          <a:avLst/>
        </a:prstGeom>
        <a:noFill/>
        <a:ln>
          <a:noFill/>
        </a:ln>
      </xdr:spPr>
    </xdr:pic>
    <xdr:clientData/>
  </xdr:twoCellAnchor>
  <xdr:twoCellAnchor editAs="oneCell">
    <xdr:from>
      <xdr:col>20</xdr:col>
      <xdr:colOff>2135676</xdr:colOff>
      <xdr:row>5</xdr:row>
      <xdr:rowOff>184150</xdr:rowOff>
    </xdr:from>
    <xdr:to>
      <xdr:col>21</xdr:col>
      <xdr:colOff>1872889</xdr:colOff>
      <xdr:row>7</xdr:row>
      <xdr:rowOff>1816781</xdr:rowOff>
    </xdr:to>
    <xdr:pic>
      <xdr:nvPicPr>
        <xdr:cNvPr id="2" name="Picture 16" descr="MCj0434910000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a:alphaModFix/>
          <a:duotone>
            <a:prstClr val="black"/>
            <a:srgbClr val="FFFF00">
              <a:tint val="45000"/>
              <a:satMod val="400000"/>
            </a:srgbClr>
          </a:duotone>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rot="5400000">
          <a:off x="52173176" y="5963150"/>
          <a:ext cx="1865463" cy="199146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0</xdr:rowOff>
        </xdr:from>
        <xdr:to>
          <xdr:col>12</xdr:col>
          <xdr:colOff>152400</xdr:colOff>
          <xdr:row>37</xdr:row>
          <xdr:rowOff>142875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elp2025@SierraResearchAssociates.ski?subject=Request%20for%20Help%202025%20Survey" TargetMode="External"/><Relationship Id="rId1" Type="http://schemas.openxmlformats.org/officeDocument/2006/relationships/hyperlink" Target="mailto:Jsmith@yahoo.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elp2025@SierraResearchAssociates.ski?subject=Request%20for%20Help%202025%20Survey"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56"/>
  <sheetViews>
    <sheetView tabSelected="1" showRuler="0" zoomScale="70" zoomScaleNormal="70" workbookViewId="0">
      <selection activeCell="X43" sqref="X43"/>
    </sheetView>
  </sheetViews>
  <sheetFormatPr defaultColWidth="8.625" defaultRowHeight="12.75"/>
  <cols>
    <col min="2" max="2" width="13.625" customWidth="1"/>
  </cols>
  <sheetData>
    <row r="56" ht="60" customHeight="1"/>
  </sheetData>
  <sheetProtection algorithmName="SHA-512" hashValue="D8pn1M0Ms7FY/uQLKOJ1dQqFD1Xmw8KF/9l8h0EMA34pXBIHR4E58I9vhfk4Wj2F5AatMJ0hbmuMAgk0xUw4sQ==" saltValue="G15LXt7+rbgBT091Si90gw==" spinCount="100000" sheet="1" selectLockedCells="1"/>
  <pageMargins left="1" right="1" top="1" bottom="1" header="0.5" footer="0.5"/>
  <pageSetup orientation="portrait" horizontalDpi="4294967293" verticalDpi="4294967293" r:id="rId1"/>
  <drawing r:id="rId2"/>
  <legacyDrawing r:id="rId3"/>
  <oleObjects>
    <mc:AlternateContent xmlns:mc="http://schemas.openxmlformats.org/markup-compatibility/2006">
      <mc:Choice Requires="x14">
        <oleObject progId="Word.Document.12" shapeId="1029" r:id="rId4">
          <objectPr defaultSize="0" autoPict="0" r:id="rId5">
            <anchor moveWithCells="1">
              <from>
                <xdr:col>0</xdr:col>
                <xdr:colOff>180975</xdr:colOff>
                <xdr:row>1</xdr:row>
                <xdr:rowOff>28575</xdr:rowOff>
              </from>
              <to>
                <xdr:col>15</xdr:col>
                <xdr:colOff>542925</xdr:colOff>
                <xdr:row>56</xdr:row>
                <xdr:rowOff>152400</xdr:rowOff>
              </to>
            </anchor>
          </objectPr>
        </oleObject>
      </mc:Choice>
      <mc:Fallback>
        <oleObject progId="Word.Document.12" shapeId="1029" r:id="rId4"/>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83B0-FF7B-44F7-A79D-385406DEB6F1}">
  <sheetPr>
    <tabColor rgb="FF0070C0"/>
  </sheetPr>
  <dimension ref="A1:X19"/>
  <sheetViews>
    <sheetView zoomScale="50" zoomScaleNormal="50" workbookViewId="0">
      <selection activeCell="I13" sqref="I13"/>
    </sheetView>
  </sheetViews>
  <sheetFormatPr defaultColWidth="13.125" defaultRowHeight="39.75" customHeight="1"/>
  <cols>
    <col min="1" max="1" width="2.125" style="4" customWidth="1"/>
    <col min="2" max="2" width="1.875" style="4" customWidth="1"/>
    <col min="3" max="3" width="12" style="4" customWidth="1"/>
    <col min="4" max="4" width="56.375" style="4" customWidth="1"/>
    <col min="5" max="5" width="17" style="4" customWidth="1"/>
    <col min="6" max="6" width="3.625" style="4" customWidth="1"/>
    <col min="7" max="7" width="1.375" style="4" customWidth="1"/>
    <col min="8" max="8" width="1.875" style="4" customWidth="1"/>
    <col min="9" max="9" width="29.125" style="4" customWidth="1"/>
    <col min="10" max="10" width="30" style="4" customWidth="1"/>
    <col min="11" max="11" width="20.125" style="4" customWidth="1"/>
    <col min="12" max="12" width="22.625" style="4" hidden="1" customWidth="1"/>
    <col min="13" max="13" width="3.625" style="4" customWidth="1"/>
    <col min="14" max="14" width="38.625" style="4" customWidth="1"/>
    <col min="15" max="15" width="36.625" style="4" customWidth="1"/>
    <col min="16" max="16" width="3.625" style="4" customWidth="1"/>
    <col min="17" max="18" width="26" style="4" customWidth="1"/>
    <col min="19" max="19" width="29.125" style="4" customWidth="1"/>
    <col min="20" max="20" width="37.625" style="4" customWidth="1"/>
    <col min="21" max="21" width="14.375" style="58" customWidth="1"/>
    <col min="22" max="22" width="6" style="5" customWidth="1"/>
    <col min="23" max="23" width="14.375" customWidth="1"/>
    <col min="24" max="24" width="23" customWidth="1"/>
    <col min="25" max="25" width="1.125" customWidth="1"/>
    <col min="26" max="26" width="15.125" customWidth="1"/>
    <col min="27" max="27" width="15.875" customWidth="1"/>
    <col min="28" max="28" width="16.125" customWidth="1"/>
    <col min="29" max="29" width="16.375" customWidth="1"/>
    <col min="30" max="30" width="23.375" customWidth="1"/>
    <col min="31" max="34" width="14.625" customWidth="1"/>
    <col min="35" max="35" width="22.375" customWidth="1"/>
    <col min="36" max="39" width="14.625" customWidth="1"/>
    <col min="40" max="40" width="22.375" customWidth="1"/>
    <col min="41" max="44" width="14.625" customWidth="1"/>
    <col min="45" max="45" width="23.375" customWidth="1"/>
    <col min="46" max="49" width="14.625" customWidth="1"/>
    <col min="50" max="50" width="23" customWidth="1"/>
    <col min="51" max="54" width="14.625" customWidth="1"/>
    <col min="55" max="55" width="23.375" customWidth="1"/>
    <col min="56" max="59" width="14.625" customWidth="1"/>
    <col min="60" max="60" width="22.375" customWidth="1"/>
    <col min="61" max="64" width="14.625" customWidth="1"/>
    <col min="65" max="65" width="22.625" customWidth="1"/>
    <col min="66" max="69" width="14.625" customWidth="1"/>
    <col min="70" max="70" width="22.375" customWidth="1"/>
    <col min="71" max="74" width="14.625" customWidth="1"/>
    <col min="75" max="75" width="23.375" customWidth="1"/>
    <col min="76" max="79" width="14.625" customWidth="1"/>
    <col min="80" max="80" width="22.875" customWidth="1"/>
    <col min="81" max="84" width="14.625" customWidth="1"/>
    <col min="85" max="85" width="23.125" customWidth="1"/>
    <col min="86" max="89" width="14.625" customWidth="1"/>
    <col min="90" max="90" width="23.625" customWidth="1"/>
    <col min="91" max="94" width="14.625" customWidth="1"/>
    <col min="95" max="95" width="22.875" customWidth="1"/>
    <col min="96" max="99" width="14.625" customWidth="1"/>
    <col min="100" max="100" width="22.625" customWidth="1"/>
    <col min="101" max="104" width="14.625" customWidth="1"/>
    <col min="105" max="105" width="23.375" customWidth="1"/>
    <col min="106" max="109" width="14.625" customWidth="1"/>
    <col min="110" max="110" width="22.375" customWidth="1"/>
    <col min="111" max="111" width="2.375" customWidth="1"/>
    <col min="112" max="115" width="14.625" customWidth="1"/>
    <col min="116" max="116" width="22.125" customWidth="1"/>
  </cols>
  <sheetData>
    <row r="1" spans="1:24" ht="21" customHeight="1">
      <c r="B1" s="146" t="s">
        <v>694</v>
      </c>
      <c r="C1" s="145"/>
    </row>
    <row r="2" spans="1:24" s="3" customFormat="1" ht="1.7" customHeight="1" thickBot="1">
      <c r="A2" s="265"/>
      <c r="B2" s="265"/>
      <c r="C2" s="265"/>
      <c r="D2" s="266"/>
      <c r="E2" s="267"/>
      <c r="F2" s="268"/>
      <c r="G2" s="266"/>
      <c r="H2" s="267"/>
      <c r="I2" s="267"/>
      <c r="J2" s="267"/>
      <c r="K2" s="267"/>
      <c r="L2" s="267"/>
      <c r="M2" s="113"/>
      <c r="P2" s="113"/>
      <c r="U2" s="75"/>
    </row>
    <row r="3" spans="1:24" ht="27.75" customHeight="1" thickTop="1">
      <c r="B3" s="102"/>
      <c r="C3" s="269" t="s">
        <v>697</v>
      </c>
      <c r="D3" s="270"/>
      <c r="E3" s="270"/>
      <c r="F3" s="103"/>
      <c r="I3" s="76"/>
      <c r="J3" s="77"/>
      <c r="K3" s="77"/>
      <c r="L3" s="158"/>
      <c r="M3" s="187"/>
      <c r="N3" s="272" t="s">
        <v>612</v>
      </c>
      <c r="O3" s="273"/>
      <c r="P3" s="187"/>
      <c r="Q3" s="272" t="s">
        <v>673</v>
      </c>
      <c r="R3" s="273"/>
      <c r="S3" s="273"/>
      <c r="T3" s="278"/>
      <c r="V3" s="196"/>
    </row>
    <row r="4" spans="1:24" ht="62.25" customHeight="1">
      <c r="B4" s="104"/>
      <c r="C4" s="271"/>
      <c r="D4" s="271"/>
      <c r="E4" s="271"/>
      <c r="F4" s="105"/>
      <c r="I4" s="284" t="s">
        <v>676</v>
      </c>
      <c r="J4" s="285"/>
      <c r="K4" s="285"/>
      <c r="L4" s="78"/>
      <c r="M4" s="187"/>
      <c r="N4" s="274"/>
      <c r="O4" s="275"/>
      <c r="P4" s="187"/>
      <c r="Q4" s="274"/>
      <c r="R4" s="275"/>
      <c r="S4" s="275"/>
      <c r="T4" s="279"/>
      <c r="V4" s="196"/>
    </row>
    <row r="5" spans="1:24" ht="35.25" customHeight="1">
      <c r="B5" s="104"/>
      <c r="C5" s="287" t="s">
        <v>695</v>
      </c>
      <c r="D5" s="287"/>
      <c r="E5" s="287"/>
      <c r="F5" s="105"/>
      <c r="I5" s="286"/>
      <c r="J5" s="285"/>
      <c r="K5" s="285"/>
      <c r="L5" s="78"/>
      <c r="M5" s="187"/>
      <c r="N5" s="274"/>
      <c r="O5" s="275"/>
      <c r="P5" s="187"/>
      <c r="Q5" s="274"/>
      <c r="R5" s="275"/>
      <c r="S5" s="275"/>
      <c r="T5" s="279"/>
      <c r="V5" s="196"/>
    </row>
    <row r="6" spans="1:24" ht="18.75" customHeight="1">
      <c r="A6" s="79"/>
      <c r="B6" s="106"/>
      <c r="C6" s="288" t="s">
        <v>698</v>
      </c>
      <c r="D6" s="288"/>
      <c r="E6" s="288"/>
      <c r="F6" s="107"/>
      <c r="G6" s="79"/>
      <c r="H6" s="79"/>
      <c r="I6" s="80"/>
      <c r="J6" s="81"/>
      <c r="K6" s="81"/>
      <c r="L6" s="82"/>
      <c r="M6" s="188"/>
      <c r="N6" s="276"/>
      <c r="O6" s="277"/>
      <c r="P6" s="188"/>
      <c r="Q6" s="276"/>
      <c r="R6" s="277"/>
      <c r="S6" s="277"/>
      <c r="T6" s="280"/>
      <c r="U6" s="197"/>
    </row>
    <row r="7" spans="1:24" s="5" customFormat="1" ht="81.95" customHeight="1" thickBot="1">
      <c r="A7" s="83"/>
      <c r="B7" s="108"/>
      <c r="C7" s="288"/>
      <c r="D7" s="288"/>
      <c r="E7" s="288"/>
      <c r="F7" s="109"/>
      <c r="G7" s="6"/>
      <c r="H7" s="85"/>
      <c r="I7" s="289" t="s">
        <v>659</v>
      </c>
      <c r="J7" s="290"/>
      <c r="K7" s="291"/>
      <c r="L7" s="136"/>
      <c r="M7" s="189"/>
      <c r="N7" s="289" t="s">
        <v>659</v>
      </c>
      <c r="O7" s="290"/>
      <c r="P7" s="189"/>
      <c r="Q7" s="281" t="s">
        <v>659</v>
      </c>
      <c r="R7" s="282"/>
      <c r="S7" s="282"/>
      <c r="T7" s="283"/>
      <c r="U7" s="198"/>
    </row>
    <row r="8" spans="1:24" ht="87" customHeight="1" thickBot="1">
      <c r="A8" s="86"/>
      <c r="B8" s="104"/>
      <c r="C8" s="319" t="s">
        <v>663</v>
      </c>
      <c r="D8" s="319"/>
      <c r="E8" s="319"/>
      <c r="F8" s="320"/>
      <c r="H8" s="88"/>
      <c r="I8" s="298" t="s">
        <v>613</v>
      </c>
      <c r="J8" s="301"/>
      <c r="K8" s="302"/>
      <c r="L8" s="152"/>
      <c r="M8" s="190"/>
      <c r="N8" s="298" t="s">
        <v>397</v>
      </c>
      <c r="O8" s="301"/>
      <c r="P8" s="190"/>
      <c r="Q8" s="298" t="s">
        <v>330</v>
      </c>
      <c r="R8" s="299"/>
      <c r="S8" s="299"/>
      <c r="T8" s="300"/>
      <c r="U8" s="199"/>
    </row>
    <row r="9" spans="1:24" ht="133.5" customHeight="1" thickBot="1">
      <c r="A9" s="89"/>
      <c r="B9" s="110"/>
      <c r="C9" s="321" t="s">
        <v>700</v>
      </c>
      <c r="D9" s="321"/>
      <c r="E9" s="321"/>
      <c r="F9" s="111"/>
      <c r="H9" s="88"/>
      <c r="I9" s="303" t="s">
        <v>650</v>
      </c>
      <c r="J9" s="305" t="s">
        <v>414</v>
      </c>
      <c r="K9" s="305" t="s">
        <v>674</v>
      </c>
      <c r="L9" s="159" t="s">
        <v>347</v>
      </c>
      <c r="M9" s="191"/>
      <c r="N9" s="303" t="s">
        <v>675</v>
      </c>
      <c r="O9" s="307" t="s">
        <v>546</v>
      </c>
      <c r="P9" s="191"/>
      <c r="Q9" s="292" t="s">
        <v>384</v>
      </c>
      <c r="R9" s="294" t="s">
        <v>385</v>
      </c>
      <c r="S9" s="294" t="s">
        <v>386</v>
      </c>
      <c r="T9" s="296" t="s">
        <v>387</v>
      </c>
      <c r="U9" s="200" t="s">
        <v>388</v>
      </c>
    </row>
    <row r="10" spans="1:24" ht="42.75" customHeight="1" thickTop="1" thickBot="1">
      <c r="B10" s="322" t="s">
        <v>653</v>
      </c>
      <c r="C10" s="323"/>
      <c r="D10" s="323"/>
      <c r="E10" s="323"/>
      <c r="F10" s="324"/>
      <c r="I10" s="304"/>
      <c r="J10" s="306"/>
      <c r="K10" s="306"/>
      <c r="M10" s="192"/>
      <c r="N10" s="304"/>
      <c r="O10" s="308"/>
      <c r="P10" s="192"/>
      <c r="Q10" s="293"/>
      <c r="R10" s="295"/>
      <c r="S10" s="295"/>
      <c r="T10" s="297"/>
      <c r="U10" s="200"/>
    </row>
    <row r="11" spans="1:24" s="7" customFormat="1" ht="86.1" customHeight="1" thickTop="1" thickBot="1">
      <c r="B11" s="90"/>
      <c r="C11" s="309" t="s">
        <v>662</v>
      </c>
      <c r="D11" s="309"/>
      <c r="E11" s="309"/>
      <c r="F11" s="309"/>
      <c r="G11" s="62"/>
      <c r="H11" s="62"/>
      <c r="I11" s="114" t="s">
        <v>183</v>
      </c>
      <c r="J11" s="115" t="s">
        <v>349</v>
      </c>
      <c r="K11" s="115" t="s">
        <v>277</v>
      </c>
      <c r="L11" s="129"/>
      <c r="M11" s="193"/>
      <c r="N11" s="133">
        <v>11400</v>
      </c>
      <c r="O11" s="135">
        <v>245500</v>
      </c>
      <c r="P11" s="193"/>
      <c r="Q11" s="114" t="s">
        <v>348</v>
      </c>
      <c r="R11" s="115" t="s">
        <v>278</v>
      </c>
      <c r="S11" s="116">
        <v>5304269361</v>
      </c>
      <c r="T11" s="117" t="s">
        <v>350</v>
      </c>
      <c r="V11" s="5"/>
      <c r="X11" s="201"/>
    </row>
    <row r="12" spans="1:24" ht="2.25" customHeight="1" thickBot="1">
      <c r="A12" s="8"/>
      <c r="B12" s="310" t="s">
        <v>665</v>
      </c>
      <c r="C12" s="311"/>
      <c r="D12" s="312"/>
      <c r="E12" s="8"/>
      <c r="F12" s="8"/>
      <c r="G12" s="8"/>
      <c r="I12" s="118"/>
      <c r="J12" s="119"/>
      <c r="K12" s="119"/>
      <c r="L12" s="130"/>
      <c r="M12" s="192"/>
      <c r="N12" s="118"/>
      <c r="O12" s="130"/>
      <c r="P12" s="192"/>
      <c r="Q12" s="118"/>
      <c r="R12" s="119"/>
      <c r="S12" s="120"/>
      <c r="T12" s="121"/>
    </row>
    <row r="13" spans="1:24" ht="138" customHeight="1" thickTop="1" thickBot="1">
      <c r="B13" s="313"/>
      <c r="C13" s="314"/>
      <c r="D13" s="315"/>
      <c r="F13" s="54"/>
      <c r="G13" s="55"/>
      <c r="H13" s="62"/>
      <c r="I13" s="125"/>
      <c r="J13" s="126"/>
      <c r="K13" s="126"/>
      <c r="L13" s="131"/>
      <c r="M13" s="194"/>
      <c r="N13" s="134"/>
      <c r="O13" s="131"/>
      <c r="P13" s="194"/>
      <c r="Q13" s="125"/>
      <c r="R13" s="127"/>
      <c r="S13" s="128"/>
      <c r="T13" s="137"/>
      <c r="U13" s="185"/>
    </row>
    <row r="14" spans="1:24" ht="2.1" customHeight="1" thickBot="1">
      <c r="E14" s="19"/>
      <c r="I14" s="118"/>
      <c r="J14" s="119"/>
      <c r="K14" s="119"/>
      <c r="L14" s="130"/>
      <c r="M14" s="192"/>
      <c r="N14" s="118"/>
      <c r="O14" s="130"/>
      <c r="P14" s="192"/>
      <c r="Q14" s="118"/>
      <c r="R14" s="119"/>
      <c r="S14" s="119"/>
      <c r="T14" s="121"/>
    </row>
    <row r="15" spans="1:24" s="9" customFormat="1" ht="164.25" customHeight="1" thickBot="1">
      <c r="A15" s="6"/>
      <c r="B15" s="316" t="s">
        <v>661</v>
      </c>
      <c r="C15" s="317"/>
      <c r="D15" s="318"/>
      <c r="E15" s="112"/>
      <c r="F15" s="112"/>
      <c r="G15" s="112"/>
      <c r="H15" s="112"/>
      <c r="I15" s="122" t="str">
        <f>IF(ISBLANK(I13),"SEE ABOVE Missing resort name above.","OK")</f>
        <v>SEE ABOVE Missing resort name above.</v>
      </c>
      <c r="J15" s="123" t="str">
        <f>IF(ISBLANK(J13),"SEE ABOVE  Missing parent company name above","OK")</f>
        <v>SEE ABOVE  Missing parent company name above</v>
      </c>
      <c r="K15" s="123" t="str">
        <f>IF(ISBLANK(K13),"SEE ABOVE Missing State above.","OK")</f>
        <v>SEE ABOVE Missing State above.</v>
      </c>
      <c r="L15" s="132" t="str">
        <f>IF(ISBLANK(L13),"Please fill in resort name above","")</f>
        <v>Please fill in resort name above</v>
      </c>
      <c r="M15" s="195"/>
      <c r="N15" s="122" t="str">
        <f>IF(ISBLANK(N13),"Missing uphill capacity above - PLEASE FILL IN.",IF(ISTEXT(N13), "ERROR: Value must be numeric","OK"))</f>
        <v>Missing uphill capacity above - PLEASE FILL IN.</v>
      </c>
      <c r="O15" s="132" t="str">
        <f>IF(ISBLANK(O13),"Missing total skier visits last season above, PLEASE FILL IN.",IF(ISTEXT(O13), "ERROR: Value must be numeric","OK"))</f>
        <v>Missing total skier visits last season above, PLEASE FILL IN.</v>
      </c>
      <c r="P15" s="195"/>
      <c r="Q15" s="122" t="str">
        <f>IF(ISBLANK(Q13),"SEE ABOVE  Missing your name above.","OK")</f>
        <v>SEE ABOVE  Missing your name above.</v>
      </c>
      <c r="R15" s="123" t="str">
        <f>IF(ISBLANK(R13),"SEE ABOVE  Missing your position above.","OK")</f>
        <v>SEE ABOVE  Missing your position above.</v>
      </c>
      <c r="S15" s="123" t="str">
        <f>IF(ISBLANK(S13),"SEE ABOVE  Missing your phone number above.",IF(ISTEXT(S13), "Phone number should be numeric - Please do not enter dashes or other formatting characters","OK"))</f>
        <v>SEE ABOVE  Missing your phone number above.</v>
      </c>
      <c r="T15" s="124" t="str">
        <f>IF(ISBLANK(T13),"SEE ABOVE  Missing your email above.","OK")</f>
        <v>SEE ABOVE  Missing your email above.</v>
      </c>
      <c r="X15" s="202"/>
    </row>
    <row r="16" spans="1:24" ht="39.75" customHeight="1">
      <c r="J16"/>
    </row>
    <row r="17" spans="4:16" ht="39.75" customHeight="1">
      <c r="D17" s="203"/>
      <c r="I17" s="204"/>
      <c r="J17" s="205"/>
      <c r="K17" s="205"/>
      <c r="L17" s="62"/>
      <c r="M17" s="62"/>
      <c r="N17" s="62"/>
      <c r="P17" s="62"/>
    </row>
    <row r="18" spans="4:16" ht="39.75" customHeight="1">
      <c r="D18" s="203"/>
    </row>
    <row r="19" spans="4:16" ht="39.75" customHeight="1">
      <c r="D19" s="203"/>
    </row>
  </sheetData>
  <sheetProtection algorithmName="SHA-512" hashValue="XVdAXGt2nrJpV3J0Fzn1/Fe+rBb7qxhr6mih5LICF3ePnW5NFiAY+eCRBCLXp3SSH4aMNvT0Lj8z2RLGx/GamQ==" saltValue="JVCrIveK8+86JCr/FmnNPg==" spinCount="100000" sheet="1" objects="1" scenarios="1" selectLockedCells="1"/>
  <mergeCells count="28">
    <mergeCell ref="C11:F11"/>
    <mergeCell ref="B12:D13"/>
    <mergeCell ref="B15:D15"/>
    <mergeCell ref="C8:F8"/>
    <mergeCell ref="C9:E9"/>
    <mergeCell ref="B10:F10"/>
    <mergeCell ref="I8:K8"/>
    <mergeCell ref="N8:O8"/>
    <mergeCell ref="I9:I10"/>
    <mergeCell ref="J9:J10"/>
    <mergeCell ref="K9:K10"/>
    <mergeCell ref="N9:N10"/>
    <mergeCell ref="O9:O10"/>
    <mergeCell ref="Q9:Q10"/>
    <mergeCell ref="R9:R10"/>
    <mergeCell ref="S9:S10"/>
    <mergeCell ref="T9:T10"/>
    <mergeCell ref="Q8:T8"/>
    <mergeCell ref="A2:L2"/>
    <mergeCell ref="C3:E4"/>
    <mergeCell ref="N3:O6"/>
    <mergeCell ref="Q3:T6"/>
    <mergeCell ref="Q7:T7"/>
    <mergeCell ref="I4:K5"/>
    <mergeCell ref="C5:E5"/>
    <mergeCell ref="C6:E7"/>
    <mergeCell ref="I7:K7"/>
    <mergeCell ref="N7:O7"/>
  </mergeCells>
  <dataValidations disablePrompts="1" count="4">
    <dataValidation allowBlank="1" showInputMessage="1" showErrorMessage="1" promptTitle="For resort names and parent co" prompt="If the resort name and the parent company name are the same, please still fill in both of the first two BLUE boxes to the right._x000a_" sqref="B12:D13" xr:uid="{BA57D0AF-4C66-44C0-B2E3-53C368A664C1}"/>
    <dataValidation allowBlank="1" showInputMessage="1" showErrorMessage="1" promptTitle="For Help:" prompt="For help email:Help2025@sierraresearchassociates.ski_x000a_(Please click on link)_x000a_Emails will be answered within 24 hours if at all possible - please include your name and phone number if you need a phone response. _x000a_" sqref="B10:F10" xr:uid="{3058A6B7-8D4C-4F31-B316-92D48CAD0AD9}"/>
    <dataValidation allowBlank="1" showInputMessage="1" showErrorMessage="1" promptTitle="Uphill Lift Capacity Per Hour" prompt="The best estimate of the number of guests per hour your lifts are rated to move up the mountain each hour._x000a__x000a_" sqref="N9:N10" xr:uid="{4E752DFA-CDF9-41F5-9660-EA7BBB20892F}"/>
    <dataValidation allowBlank="1" showInputMessage="1" showErrorMessage="1" promptTitle="Skier Visits" prompt="The number of paid skier visits for your last complete season. Should not include free tickets or tickets provide without charge to employees." sqref="O9:O10" xr:uid="{5D197F9A-4DAA-48E8-AB2B-3F2B5A6A7D89}"/>
  </dataValidations>
  <hyperlinks>
    <hyperlink ref="T11" r:id="rId1" xr:uid="{B1F263CA-D074-49C1-8EE6-A2D026D4CE64}"/>
    <hyperlink ref="B10:F10" r:id="rId2" display="TO REQUEST EMAIL HELP - CLICK HERE" xr:uid="{81B6B602-9F9B-44DF-BB2A-1952DFEB826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D5079-8DF0-8742-9F22-BFB108244946}">
  <sheetPr codeName="Sheet2">
    <tabColor rgb="FF0070C0"/>
  </sheetPr>
  <dimension ref="A1:AA20"/>
  <sheetViews>
    <sheetView zoomScale="50" zoomScaleNormal="50" workbookViewId="0">
      <selection activeCell="I14" sqref="I14"/>
    </sheetView>
  </sheetViews>
  <sheetFormatPr defaultColWidth="13.125" defaultRowHeight="39.75" customHeight="1"/>
  <cols>
    <col min="1" max="1" width="2.125" style="4" customWidth="1"/>
    <col min="2" max="2" width="1.875" style="4" customWidth="1"/>
    <col min="3" max="3" width="12" style="4" customWidth="1"/>
    <col min="4" max="4" width="56.375" style="4" customWidth="1"/>
    <col min="5" max="5" width="17" style="4" customWidth="1"/>
    <col min="6" max="6" width="3.625" style="4" customWidth="1"/>
    <col min="7" max="7" width="1.375" style="4" customWidth="1"/>
    <col min="8" max="8" width="1.875" style="4" customWidth="1"/>
    <col min="9" max="9" width="26.875" style="4" customWidth="1"/>
    <col min="10" max="10" width="27.125" style="4" customWidth="1"/>
    <col min="11" max="11" width="26.625" style="4" customWidth="1"/>
    <col min="12" max="13" width="35.625" style="4" customWidth="1"/>
    <col min="14" max="14" width="3.625" style="4" customWidth="1"/>
    <col min="15" max="17" width="22.375" style="4" customWidth="1"/>
    <col min="18" max="18" width="22.375" style="58" customWidth="1"/>
    <col min="19" max="19" width="3.625" style="4" customWidth="1"/>
    <col min="20" max="21" width="23.5" style="4" customWidth="1"/>
    <col min="22" max="22" width="25.125" style="4" customWidth="1"/>
    <col min="23" max="23" width="24.375" customWidth="1"/>
    <col min="24" max="24" width="3.625" style="4" customWidth="1"/>
    <col min="25" max="27" width="24.625" customWidth="1"/>
    <col min="28" max="28" width="14.375" customWidth="1"/>
    <col min="29" max="29" width="23" customWidth="1"/>
    <col min="30" max="30" width="1.125" customWidth="1"/>
    <col min="31" max="31" width="15.125" customWidth="1"/>
    <col min="32" max="32" width="15.875" customWidth="1"/>
    <col min="33" max="33" width="16.125" customWidth="1"/>
    <col min="34" max="34" width="16.375" customWidth="1"/>
    <col min="35" max="35" width="23.375" customWidth="1"/>
    <col min="36" max="39" width="14.625" customWidth="1"/>
    <col min="40" max="40" width="22.375" customWidth="1"/>
    <col min="41" max="44" width="14.625" customWidth="1"/>
    <col min="45" max="45" width="22.375" customWidth="1"/>
    <col min="46" max="49" width="14.625" customWidth="1"/>
    <col min="50" max="50" width="23.375" customWidth="1"/>
    <col min="51" max="54" width="14.625" customWidth="1"/>
    <col min="55" max="55" width="23" customWidth="1"/>
    <col min="56" max="59" width="14.625" customWidth="1"/>
    <col min="60" max="60" width="23.375" customWidth="1"/>
    <col min="61" max="64" width="14.625" customWidth="1"/>
    <col min="65" max="65" width="22.375" customWidth="1"/>
    <col min="66" max="69" width="14.625" customWidth="1"/>
    <col min="70" max="70" width="22.625" customWidth="1"/>
    <col min="71" max="74" width="14.625" customWidth="1"/>
    <col min="75" max="75" width="22.375" customWidth="1"/>
    <col min="76" max="79" width="14.625" customWidth="1"/>
    <col min="80" max="80" width="23.375" customWidth="1"/>
    <col min="81" max="84" width="14.625" customWidth="1"/>
    <col min="85" max="85" width="22.875" customWidth="1"/>
    <col min="86" max="89" width="14.625" customWidth="1"/>
    <col min="90" max="90" width="23.125" customWidth="1"/>
    <col min="91" max="94" width="14.625" customWidth="1"/>
    <col min="95" max="95" width="23.625" customWidth="1"/>
    <col min="96" max="99" width="14.625" customWidth="1"/>
    <col min="100" max="100" width="22.875" customWidth="1"/>
    <col min="101" max="104" width="14.625" customWidth="1"/>
    <col min="105" max="105" width="22.625" customWidth="1"/>
    <col min="106" max="109" width="14.625" customWidth="1"/>
    <col min="110" max="110" width="23.375" customWidth="1"/>
    <col min="111" max="114" width="14.625" customWidth="1"/>
    <col min="115" max="115" width="22.375" customWidth="1"/>
    <col min="116" max="116" width="2.375" customWidth="1"/>
    <col min="117" max="120" width="14.625" customWidth="1"/>
    <col min="121" max="121" width="22.125" customWidth="1"/>
  </cols>
  <sheetData>
    <row r="1" spans="1:27" ht="26.1" customHeight="1">
      <c r="B1" s="50" t="s">
        <v>694</v>
      </c>
      <c r="C1" s="53"/>
      <c r="D1" s="138"/>
    </row>
    <row r="2" spans="1:27" s="3" customFormat="1" ht="15.95" customHeight="1" thickBot="1">
      <c r="A2" s="265"/>
      <c r="B2" s="265"/>
      <c r="C2" s="265"/>
      <c r="D2" s="266"/>
      <c r="E2" s="267"/>
      <c r="F2" s="268"/>
      <c r="G2" s="266"/>
      <c r="H2" s="267"/>
      <c r="I2" s="267"/>
      <c r="J2" s="267"/>
      <c r="K2" s="267"/>
      <c r="L2" s="267"/>
      <c r="M2" s="113"/>
      <c r="N2" s="113"/>
      <c r="R2" s="75"/>
      <c r="S2" s="113"/>
      <c r="X2" s="113"/>
    </row>
    <row r="3" spans="1:27" ht="27.75" customHeight="1" thickTop="1">
      <c r="B3" s="92"/>
      <c r="C3" s="340" t="s">
        <v>696</v>
      </c>
      <c r="D3" s="341"/>
      <c r="E3" s="341"/>
      <c r="F3" s="93"/>
      <c r="I3" s="342" t="s">
        <v>677</v>
      </c>
      <c r="J3" s="343"/>
      <c r="K3" s="344"/>
      <c r="L3" s="325" t="s">
        <v>691</v>
      </c>
      <c r="M3" s="325" t="s">
        <v>678</v>
      </c>
      <c r="N3" s="186"/>
      <c r="O3" s="342" t="s">
        <v>670</v>
      </c>
      <c r="P3" s="353"/>
      <c r="Q3" s="353"/>
      <c r="R3" s="354"/>
      <c r="S3" s="186"/>
      <c r="T3" s="342" t="s">
        <v>679</v>
      </c>
      <c r="U3" s="353"/>
      <c r="V3" s="353"/>
      <c r="W3" s="354"/>
      <c r="X3" s="186"/>
      <c r="Y3" s="342" t="s">
        <v>680</v>
      </c>
      <c r="Z3" s="353"/>
      <c r="AA3" s="354"/>
    </row>
    <row r="4" spans="1:27" ht="62.25" customHeight="1">
      <c r="B4" s="94"/>
      <c r="C4" s="271"/>
      <c r="D4" s="271"/>
      <c r="E4" s="271"/>
      <c r="F4" s="95"/>
      <c r="I4" s="345"/>
      <c r="J4" s="346"/>
      <c r="K4" s="347"/>
      <c r="L4" s="326"/>
      <c r="M4" s="326"/>
      <c r="N4" s="186"/>
      <c r="O4" s="355"/>
      <c r="P4" s="356"/>
      <c r="Q4" s="356"/>
      <c r="R4" s="357"/>
      <c r="S4" s="186"/>
      <c r="T4" s="355"/>
      <c r="U4" s="356"/>
      <c r="V4" s="356"/>
      <c r="W4" s="357"/>
      <c r="X4" s="186"/>
      <c r="Y4" s="355"/>
      <c r="Z4" s="356"/>
      <c r="AA4" s="357"/>
    </row>
    <row r="5" spans="1:27" ht="48.95" customHeight="1">
      <c r="B5" s="94"/>
      <c r="C5" s="348" t="s">
        <v>695</v>
      </c>
      <c r="D5" s="348"/>
      <c r="E5" s="348"/>
      <c r="F5" s="95"/>
      <c r="I5" s="345"/>
      <c r="J5" s="346"/>
      <c r="K5" s="347"/>
      <c r="L5" s="326"/>
      <c r="M5" s="326"/>
      <c r="N5" s="186"/>
      <c r="O5" s="355"/>
      <c r="P5" s="356"/>
      <c r="Q5" s="356"/>
      <c r="R5" s="357"/>
      <c r="S5" s="186"/>
      <c r="T5" s="355"/>
      <c r="U5" s="356"/>
      <c r="V5" s="356"/>
      <c r="W5" s="357"/>
      <c r="X5" s="186"/>
      <c r="Y5" s="355"/>
      <c r="Z5" s="356"/>
      <c r="AA5" s="357"/>
    </row>
    <row r="6" spans="1:27" ht="41.1" customHeight="1" thickBot="1">
      <c r="A6" s="79"/>
      <c r="B6" s="96"/>
      <c r="C6" s="288" t="s">
        <v>702</v>
      </c>
      <c r="D6" s="288"/>
      <c r="E6" s="288"/>
      <c r="F6" s="97"/>
      <c r="G6" s="79"/>
      <c r="H6" s="79"/>
      <c r="I6" s="345"/>
      <c r="J6" s="346"/>
      <c r="K6" s="347"/>
      <c r="L6" s="326"/>
      <c r="M6" s="326"/>
      <c r="N6" s="186"/>
      <c r="O6" s="355"/>
      <c r="P6" s="356"/>
      <c r="Q6" s="356"/>
      <c r="R6" s="357"/>
      <c r="S6" s="186"/>
      <c r="T6" s="355"/>
      <c r="U6" s="356"/>
      <c r="V6" s="356"/>
      <c r="W6" s="357"/>
      <c r="X6" s="186"/>
      <c r="Y6" s="355"/>
      <c r="Z6" s="356"/>
      <c r="AA6" s="357"/>
    </row>
    <row r="7" spans="1:27" s="5" customFormat="1" ht="81.95" customHeight="1" thickBot="1">
      <c r="A7" s="83"/>
      <c r="B7" s="98"/>
      <c r="C7" s="288"/>
      <c r="D7" s="288"/>
      <c r="E7" s="288"/>
      <c r="F7" s="99"/>
      <c r="G7" s="84"/>
      <c r="H7" s="6"/>
      <c r="I7" s="329" t="s">
        <v>660</v>
      </c>
      <c r="J7" s="330"/>
      <c r="K7" s="330"/>
      <c r="L7" s="330"/>
      <c r="M7" s="331"/>
      <c r="N7" s="206"/>
      <c r="O7" s="358" t="s">
        <v>660</v>
      </c>
      <c r="P7" s="359"/>
      <c r="Q7" s="359"/>
      <c r="R7" s="360"/>
      <c r="S7" s="198"/>
      <c r="T7" s="358" t="s">
        <v>660</v>
      </c>
      <c r="U7" s="359"/>
      <c r="V7" s="359"/>
      <c r="W7" s="360"/>
      <c r="X7" s="198"/>
      <c r="Y7" s="358" t="s">
        <v>660</v>
      </c>
      <c r="Z7" s="359"/>
      <c r="AA7" s="360"/>
    </row>
    <row r="8" spans="1:27" ht="110.25" customHeight="1">
      <c r="A8" s="86"/>
      <c r="B8" s="94"/>
      <c r="C8" s="319" t="s">
        <v>664</v>
      </c>
      <c r="D8" s="319"/>
      <c r="E8" s="319"/>
      <c r="F8" s="339"/>
      <c r="G8" s="87"/>
      <c r="I8" s="332" t="s">
        <v>668</v>
      </c>
      <c r="J8" s="333"/>
      <c r="K8" s="334"/>
      <c r="L8" s="153" t="s">
        <v>690</v>
      </c>
      <c r="M8" s="153" t="s">
        <v>692</v>
      </c>
      <c r="N8" s="199"/>
      <c r="O8" s="332" t="s">
        <v>667</v>
      </c>
      <c r="P8" s="333"/>
      <c r="Q8" s="333"/>
      <c r="R8" s="361"/>
      <c r="S8" s="199"/>
      <c r="T8" s="332" t="s">
        <v>681</v>
      </c>
      <c r="U8" s="333"/>
      <c r="V8" s="333"/>
      <c r="W8" s="361"/>
      <c r="X8" s="199"/>
      <c r="Y8" s="332" t="s">
        <v>658</v>
      </c>
      <c r="Z8" s="333"/>
      <c r="AA8" s="361"/>
    </row>
    <row r="9" spans="1:27" ht="133.5" customHeight="1" thickBot="1">
      <c r="A9" s="89"/>
      <c r="B9" s="100"/>
      <c r="C9" s="321" t="s">
        <v>701</v>
      </c>
      <c r="D9" s="321"/>
      <c r="E9" s="321"/>
      <c r="F9" s="101"/>
      <c r="G9" s="87"/>
      <c r="I9" s="337" t="s">
        <v>328</v>
      </c>
      <c r="J9" s="335" t="s">
        <v>329</v>
      </c>
      <c r="K9" s="351" t="s">
        <v>699</v>
      </c>
      <c r="L9" s="351" t="s">
        <v>693</v>
      </c>
      <c r="M9" s="327" t="s">
        <v>654</v>
      </c>
      <c r="N9" s="152"/>
      <c r="O9" s="337" t="s">
        <v>685</v>
      </c>
      <c r="P9" s="335" t="s">
        <v>686</v>
      </c>
      <c r="Q9" s="335" t="s">
        <v>687</v>
      </c>
      <c r="R9" s="349" t="s">
        <v>688</v>
      </c>
      <c r="S9" s="152"/>
      <c r="T9" s="337" t="s">
        <v>655</v>
      </c>
      <c r="U9" s="335" t="s">
        <v>671</v>
      </c>
      <c r="V9" s="335" t="s">
        <v>672</v>
      </c>
      <c r="W9" s="349" t="s">
        <v>683</v>
      </c>
      <c r="X9" s="152"/>
      <c r="Y9" s="337" t="s">
        <v>684</v>
      </c>
      <c r="Z9" s="335" t="s">
        <v>669</v>
      </c>
      <c r="AA9" s="349" t="s">
        <v>682</v>
      </c>
    </row>
    <row r="10" spans="1:27" ht="42.75" customHeight="1" thickTop="1" thickBot="1">
      <c r="B10" s="322" t="s">
        <v>653</v>
      </c>
      <c r="C10" s="323"/>
      <c r="D10" s="323"/>
      <c r="E10" s="323"/>
      <c r="F10" s="324"/>
      <c r="I10" s="338"/>
      <c r="J10" s="336"/>
      <c r="K10" s="352"/>
      <c r="L10" s="352"/>
      <c r="M10" s="328"/>
      <c r="N10" s="152"/>
      <c r="O10" s="338"/>
      <c r="P10" s="336"/>
      <c r="Q10" s="336"/>
      <c r="R10" s="350"/>
      <c r="S10" s="152"/>
      <c r="T10" s="338"/>
      <c r="U10" s="336"/>
      <c r="V10" s="336"/>
      <c r="W10" s="350"/>
      <c r="X10" s="152"/>
      <c r="Y10" s="338"/>
      <c r="Z10" s="336"/>
      <c r="AA10" s="350"/>
    </row>
    <row r="11" spans="1:27" ht="14.1" customHeight="1" thickBot="1">
      <c r="B11" s="144"/>
      <c r="C11" s="144"/>
      <c r="D11" s="144"/>
      <c r="E11" s="144"/>
      <c r="F11" s="144"/>
      <c r="I11" s="210"/>
      <c r="J11" s="210"/>
      <c r="K11" s="210"/>
      <c r="L11" s="210"/>
      <c r="M11" s="210"/>
      <c r="N11" s="152"/>
      <c r="O11" s="210"/>
      <c r="P11" s="210"/>
      <c r="Q11" s="210"/>
      <c r="R11" s="210"/>
      <c r="S11" s="152"/>
      <c r="T11" s="210"/>
      <c r="U11" s="210"/>
      <c r="V11" s="210"/>
      <c r="W11" s="210"/>
      <c r="X11" s="152"/>
      <c r="Y11" s="210"/>
      <c r="Z11" s="210"/>
      <c r="AA11" s="210"/>
    </row>
    <row r="12" spans="1:27" s="7" customFormat="1" ht="99.6" customHeight="1" thickBot="1">
      <c r="B12" s="90"/>
      <c r="C12" s="309" t="s">
        <v>666</v>
      </c>
      <c r="D12" s="309"/>
      <c r="E12" s="309"/>
      <c r="F12" s="309"/>
      <c r="G12" s="62"/>
      <c r="H12" s="62"/>
      <c r="I12" s="211">
        <v>340</v>
      </c>
      <c r="J12" s="212">
        <v>520</v>
      </c>
      <c r="K12" s="213">
        <v>855</v>
      </c>
      <c r="L12" s="214">
        <v>0.25</v>
      </c>
      <c r="M12" s="215">
        <v>50</v>
      </c>
      <c r="N12" s="207"/>
      <c r="O12" s="211">
        <v>73</v>
      </c>
      <c r="P12" s="212">
        <v>21</v>
      </c>
      <c r="Q12" s="212">
        <v>5</v>
      </c>
      <c r="R12" s="216">
        <v>14</v>
      </c>
      <c r="S12" s="207"/>
      <c r="T12" s="211" t="s">
        <v>656</v>
      </c>
      <c r="U12" s="212">
        <v>5</v>
      </c>
      <c r="V12" s="212">
        <v>8</v>
      </c>
      <c r="W12" s="216">
        <v>14</v>
      </c>
      <c r="X12" s="207"/>
      <c r="Y12" s="211" t="s">
        <v>656</v>
      </c>
      <c r="Z12" s="212">
        <v>8</v>
      </c>
      <c r="AA12" s="216">
        <v>5</v>
      </c>
    </row>
    <row r="13" spans="1:27" ht="14.1" customHeight="1" thickBot="1">
      <c r="A13" s="8"/>
      <c r="B13" s="310" t="s">
        <v>665</v>
      </c>
      <c r="C13" s="311"/>
      <c r="D13" s="312"/>
      <c r="E13" s="8"/>
      <c r="F13" s="8"/>
      <c r="G13" s="8"/>
      <c r="I13" s="140"/>
      <c r="J13" s="140"/>
      <c r="K13" s="140"/>
      <c r="L13" s="140"/>
      <c r="M13" s="140"/>
      <c r="O13" s="140"/>
      <c r="P13" s="140"/>
      <c r="Q13" s="140"/>
      <c r="R13" s="140"/>
      <c r="T13" s="140"/>
      <c r="U13" s="140"/>
      <c r="V13" s="140"/>
      <c r="W13" s="140"/>
      <c r="Y13" s="140"/>
      <c r="Z13" s="140"/>
      <c r="AA13" s="140"/>
    </row>
    <row r="14" spans="1:27" ht="135.94999999999999" customHeight="1" thickBot="1">
      <c r="B14" s="313"/>
      <c r="C14" s="314"/>
      <c r="D14" s="315"/>
      <c r="F14" s="54"/>
      <c r="G14" s="55"/>
      <c r="H14" s="62"/>
      <c r="I14" s="141"/>
      <c r="J14" s="142"/>
      <c r="K14" s="143"/>
      <c r="L14" s="160"/>
      <c r="M14" s="154"/>
      <c r="N14" s="208"/>
      <c r="O14" s="141"/>
      <c r="P14" s="142"/>
      <c r="Q14" s="142"/>
      <c r="R14" s="155"/>
      <c r="S14" s="208"/>
      <c r="T14" s="142"/>
      <c r="U14" s="142"/>
      <c r="V14" s="142"/>
      <c r="W14" s="155"/>
      <c r="X14" s="208"/>
      <c r="Y14" s="142"/>
      <c r="Z14" s="142"/>
      <c r="AA14" s="139"/>
    </row>
    <row r="15" spans="1:27" ht="12.95" customHeight="1" thickBot="1">
      <c r="B15" s="140"/>
      <c r="C15" s="140"/>
      <c r="D15" s="140"/>
      <c r="E15" s="19"/>
      <c r="L15" s="140"/>
      <c r="M15" s="140"/>
      <c r="O15" s="140"/>
      <c r="P15" s="217"/>
      <c r="Q15" s="217"/>
      <c r="R15" s="217"/>
      <c r="T15" s="140"/>
      <c r="U15" s="217"/>
      <c r="V15" s="217"/>
      <c r="W15" s="217"/>
      <c r="Y15" s="140"/>
      <c r="Z15" s="217"/>
      <c r="AA15" s="217"/>
    </row>
    <row r="16" spans="1:27" s="9" customFormat="1" ht="185.1" customHeight="1" thickBot="1">
      <c r="A16" s="6"/>
      <c r="B16" s="316" t="s">
        <v>657</v>
      </c>
      <c r="C16" s="317"/>
      <c r="D16" s="318"/>
      <c r="E16" s="218"/>
      <c r="F16" s="219"/>
      <c r="G16" s="219"/>
      <c r="H16" s="220"/>
      <c r="I16" s="221" t="str">
        <f>IF(ISBLANK(I14),"Missing number of resort full time employees above.",IF(ISTEXT(I14), "ERROR: Value must be numeric","OK"))</f>
        <v>Missing number of resort full time employees above.</v>
      </c>
      <c r="J16" s="222" t="str">
        <f>IF(ISBLANK(J14),"Missing resort part time employees above.",IF(ISTEXT(J14), "ERROR: Value must be numeric","OK"))</f>
        <v>Missing resort part time employees above.</v>
      </c>
      <c r="K16" s="223" t="str">
        <f>IF(ISBLANK(K14),"Missing total number of paychecks for pay period ending December 31 above.",IF(ISTEXT(K14), "ERROR: Value must be numeric","OK"))</f>
        <v>Missing total number of paychecks for pay period ending December 31 above.</v>
      </c>
      <c r="L16" s="224" t="str">
        <f>IF(ISBLANK(L14),"Missing Employee Retention % .",IF(ISTEXT(L14), "ERROR: Value must be numeric","OK"))</f>
        <v>Missing Employee Retention % .</v>
      </c>
      <c r="M16" s="224" t="str">
        <f>IF(ISBLANK(M14),"Missing Open Positions Count.",IF(ISTEXT(M14), "ERROR: Value must be numeric","OK"))</f>
        <v>Missing Open Positions Count.</v>
      </c>
      <c r="N16" s="209"/>
      <c r="O16" s="221" t="str">
        <f>IF(ISBLANK(O14),"Missing H2B Visa Employee Count.",IF(ISTEXT(O14), "ERROR: Value must be numeric","OK"))</f>
        <v>Missing H2B Visa Employee Count.</v>
      </c>
      <c r="P16" s="222" t="str">
        <f>IF(ISBLANK(P14),"Missing J1 Visa Employee Count.",IF(ISTEXT(P14), "ERROR: Value must be numeric","OK"))</f>
        <v>Missing J1 Visa Employee Count.</v>
      </c>
      <c r="Q16" s="222" t="str">
        <f>IF(ISBLANK(Q14),"Missing O1 Visa Employee Count.",IF(ISTEXT(Q14), "ERROR: Value must be numeric","OK"))</f>
        <v>Missing O1 Visa Employee Count.</v>
      </c>
      <c r="R16" s="225" t="str">
        <f>IF(ISBLANK(R14),"Missing Q Visa Employee Count.",IF(ISTEXT(R14), "ERROR: Value must be numeric","OK"))</f>
        <v>Missing Q Visa Employee Count.</v>
      </c>
      <c r="S16" s="209"/>
      <c r="T16" s="221" t="str">
        <f>IF(ISBLANK(T14),"Volunteer Program?",IF(T14="Y","OK",IF(T14="N","OK","check value??")))</f>
        <v>Volunteer Program?</v>
      </c>
      <c r="U16" s="222" t="str">
        <f>IF(ISBLANK(U14),"Missing Volunteer Count.",IF(ISTEXT(U14), "ERROR: Value must be numeric","OK"))</f>
        <v>Missing Volunteer Count.</v>
      </c>
      <c r="V16" s="222" t="str">
        <f>IF(ISBLANK(V14),"Missing Volunteer Count.",IF(ISTEXT(V14), "ERROR: Value must be numeric","OK"))</f>
        <v>Missing Volunteer Count.</v>
      </c>
      <c r="W16" s="225" t="str">
        <f>IF(ISBLANK(W14),"Missing Volunteer Count.",IF(ISTEXT(W14), "ERROR: Value must be numeric","OK"))</f>
        <v>Missing Volunteer Count.</v>
      </c>
      <c r="X16" s="209"/>
      <c r="Y16" s="221" t="str">
        <f>IF(ISBLANK(Y14),"Volunteer Program?",IF(Y14="Y","OK",IF(Y14="N","OK","check value??")))</f>
        <v>Volunteer Program?</v>
      </c>
      <c r="Z16" s="222" t="str">
        <f>IF(ISBLANK(Z14),"Missing Volunteer Count.",IF(ISTEXT(Z14), "ERROR: Value must be numeric","OK"))</f>
        <v>Missing Volunteer Count.</v>
      </c>
      <c r="AA16" s="225" t="str">
        <f>IF(ISBLANK(AA14),"Missing Volunteer Count.",IF(ISTEXT(AA14), "ERROR: Value must be numeric","OK"))</f>
        <v>Missing Volunteer Count.</v>
      </c>
    </row>
    <row r="17" spans="4:24" ht="39.75" customHeight="1">
      <c r="J17"/>
      <c r="T17" s="4" t="str">
        <f>IF(ISBLANK(I16),"Please fill in number of resort full time employees above","")</f>
        <v/>
      </c>
      <c r="U17" s="226"/>
      <c r="V17" s="226"/>
    </row>
    <row r="18" spans="4:24" ht="39.75" customHeight="1">
      <c r="D18" s="203"/>
      <c r="I18" s="204"/>
      <c r="J18" s="205"/>
      <c r="K18" s="205"/>
      <c r="L18" s="62"/>
      <c r="M18" s="62"/>
      <c r="N18" s="62"/>
      <c r="S18" s="62"/>
      <c r="T18" s="226"/>
      <c r="U18" s="226"/>
      <c r="V18" s="226"/>
      <c r="X18" s="62"/>
    </row>
    <row r="19" spans="4:24" ht="39.75" customHeight="1">
      <c r="D19" s="203"/>
    </row>
    <row r="20" spans="4:24" ht="39.75" customHeight="1">
      <c r="D20" s="203"/>
    </row>
  </sheetData>
  <sheetProtection algorithmName="SHA-512" hashValue="+fnUoQ4AsyNFzZsfDxSNiRUi1LHCN+aCDbpHBO5xUgGID2TQO05HymIcQDmz4IJlkH/J1uufWpnCnaQThmx5qw==" saltValue="uIYN6zmmawCsJuvTa8ttUw==" spinCount="100000" sheet="1" objects="1" scenarios="1" selectLockedCells="1" sort="0"/>
  <mergeCells count="40">
    <mergeCell ref="O3:R6"/>
    <mergeCell ref="Y9:Y10"/>
    <mergeCell ref="Z9:Z10"/>
    <mergeCell ref="AA9:AA10"/>
    <mergeCell ref="T9:T10"/>
    <mergeCell ref="U9:U10"/>
    <mergeCell ref="V9:V10"/>
    <mergeCell ref="W9:W10"/>
    <mergeCell ref="Y3:AA6"/>
    <mergeCell ref="Y7:AA7"/>
    <mergeCell ref="Y8:AA8"/>
    <mergeCell ref="T3:W6"/>
    <mergeCell ref="T7:W7"/>
    <mergeCell ref="T8:W8"/>
    <mergeCell ref="O7:R7"/>
    <mergeCell ref="O8:R8"/>
    <mergeCell ref="O9:O10"/>
    <mergeCell ref="P9:P10"/>
    <mergeCell ref="Q9:Q10"/>
    <mergeCell ref="R9:R10"/>
    <mergeCell ref="B16:D16"/>
    <mergeCell ref="K9:K10"/>
    <mergeCell ref="L9:L10"/>
    <mergeCell ref="A2:L2"/>
    <mergeCell ref="C3:E4"/>
    <mergeCell ref="I3:K6"/>
    <mergeCell ref="C5:E5"/>
    <mergeCell ref="C6:E7"/>
    <mergeCell ref="L3:L6"/>
    <mergeCell ref="M3:M6"/>
    <mergeCell ref="M9:M10"/>
    <mergeCell ref="I7:M7"/>
    <mergeCell ref="C12:F12"/>
    <mergeCell ref="B13:D14"/>
    <mergeCell ref="I8:K8"/>
    <mergeCell ref="B10:F10"/>
    <mergeCell ref="J9:J10"/>
    <mergeCell ref="I9:I10"/>
    <mergeCell ref="C8:F8"/>
    <mergeCell ref="C9:E9"/>
  </mergeCells>
  <dataValidations xWindow="468" yWindow="424" count="23">
    <dataValidation allowBlank="1" showInputMessage="1" showErrorMessage="1" promptTitle="H2B Visa" prompt="The H2B Visa is a nonimmigrant visa which allows foreign nationals to enter into the U.S. temporarily for employment which is seasonal, intermittent, for a peak load need, or a one-time occurrence._x000a_" sqref="O9:O11" xr:uid="{D283BB39-4F6E-864B-987C-6C65EA6C7743}"/>
    <dataValidation allowBlank="1" showInputMessage="1" showErrorMessage="1" promptTitle="J1 Visa" prompt="The J1 Visa is a non-immigrant student visa category reserved for foreign nationals who will be participating in an exchange visitor program, commonly called an internship program, in the USA._x000a_" sqref="P9:P11" xr:uid="{6B267ECE-4E95-F747-B0EB-652C998D643E}"/>
    <dataValidation allowBlank="1" showInputMessage="1" showErrorMessage="1" promptTitle="O-1 non-immigrant visa" prompt="The O-1 non-immigrant visa enables non-US citizens with extraordinary ability to enter and work in the United States of America._x000a__x000a__x000a_" sqref="Q9:Q11" xr:uid="{866F415B-85DB-3440-B5B8-A45C44FE470E}"/>
    <dataValidation allowBlank="1" showInputMessage="1" showErrorMessage="1" promptTitle="Q Visas" prompt="The Q Visas are for participants in an international cultural exchange program designed to provide practical training, employment and sharing of the participant’s native culture.  This VISA is nicknamed the &quot;Disney&quot; VISA since it is used by the Disney Res" sqref="R11" xr:uid="{28179270-ADD4-C74E-BD67-79C927738A86}"/>
    <dataValidation allowBlank="1" showInputMessage="1" showErrorMessage="1" promptTitle="For Help:" prompt="For help email: survey2023@sierraresearchassociates.ski_x000a_(Please click on link)_x000a_Emails will be answered within 24 hours if at all possible - please include your name and phone number if you need a phone response. _x000a_" sqref="B11" xr:uid="{35EFB834-B377-A449-87B8-DA3643B89D03}"/>
    <dataValidation allowBlank="1" showInputMessage="1" showErrorMessage="1" promptTitle="For resort names and parent co" prompt="If the resort name and the parent company name are the same, please still fill in both of the first two green boxes to the right._x000a_" sqref="B13:D14" xr:uid="{03624F9C-1C62-C743-923A-167896744B93}"/>
    <dataValidation allowBlank="1" showInputMessage="1" showErrorMessage="1" promptTitle="Event or Other Volunteers" prompt="This should represent number of volunteers actively helping on resort events like Ski Racing, special events etc. " sqref="W9:X11" xr:uid="{2316DD30-17E7-468B-99BE-F8C8B8AB69EA}"/>
    <dataValidation allowBlank="1" showInputMessage="1" showErrorMessage="1" promptTitle="Host or Ambassador Volunteers" prompt="Volunteers at the Resort working in a Mountain Host or Ambassador Role either on the mountain or answering questions in the village. _x000a__x000a__x000a_" sqref="V11 AA11" xr:uid="{5A4AD8E9-8CED-4F50-9A90-7D9E421AAE09}"/>
    <dataValidation allowBlank="1" showInputMessage="1" showErrorMessage="1" promptTitle="Volunteers helping in Patrol" prompt="These are individuals volunteering in ski patrol roles at the resort.. _x000a__x000a_" sqref="U9:U11 Z11" xr:uid="{99D981EE-2611-44EF-886C-E2DC8F763959}"/>
    <dataValidation allowBlank="1" showInputMessage="1" showErrorMessage="1" promptTitle="Open/Unfilled Positions" prompt="The total number of positions that have been approved for hire and not at this time filled. Attempts to track employee candidate shortages for the resort. These would be positions that are immediately open to fill if a candidate was available." sqref="S9:S11 M9:N11 L11" xr:uid="{1BBBDDA5-8DC4-4F82-AA00-07E7965BB7AE}"/>
    <dataValidation allowBlank="1" showInputMessage="1" showErrorMessage="1" promptTitle="Volunteer Program at Resort" prompt="This question asks if your resort has an official volunteer program for individuals volunteering to assist in Patrol, Mountain / Village Host roles, or on Events like Ski Races. If your resort has a volunteer program please answer Yes." sqref="T11 Y11" xr:uid="{809270B6-B959-45B1-8B99-08129A113C4E}"/>
    <dataValidation allowBlank="1" showInputMessage="1" showErrorMessage="1" promptTitle="Full Time Employees " prompt="Employees currently working greater than a 35 hour week (or similar numbers of hours considered full time at your resort. " sqref="I9:I11" xr:uid="{19147605-79F2-42C0-B1A2-D6F18E743415}"/>
    <dataValidation allowBlank="1" showInputMessage="1" showErrorMessage="1" promptTitle="Part Time Employees" prompt="Employees currently employeed by the resort on a schedule less than what is considered a full work week at your resort. For example employee working weekends only. Schedules less than 35 or the resort typical full time weekly hours. " sqref="J9:J11" xr:uid="{6B4C6A72-EB32-4AAE-AD06-7D7ED4F65324}"/>
    <dataValidation type="list" errorStyle="warning" allowBlank="1" showInputMessage="1" showErrorMessage="1" errorTitle="Incorrect entry" error="Please enter &quot;Y&quot; for yes or &quot;N&quot; for no." sqref="T14 Y14" xr:uid="{17197889-51AF-8249-BE4A-4594D79044B9}">
      <formula1>"Y,N"</formula1>
    </dataValidation>
    <dataValidation allowBlank="1" showInputMessage="1" showErrorMessage="1" promptTitle="For Help:" prompt="For help email:Help2025@sierraresearchassociates.ski_x000a_(Please click on link)_x000a_Emails will be answered within 24 hours if at all possible - please include your name and phone number if you need a phone response. _x000a_" sqref="B10:F10" xr:uid="{E684F973-1E21-5A4A-9F97-10AAF4639263}"/>
    <dataValidation allowBlank="1" showInputMessage="1" showErrorMessage="1" promptTitle="Volunteer Program at Your Resort" prompt="This question asks if your resort has an official volunteer program for individuals volunteering to assist in Patrol, Mountain Host or Village Host roles, or on Events (on-hill events or off-hill events). If your resort has a volunteer program please answ" sqref="T9:T10" xr:uid="{DAEB90E0-CEA3-664F-B1F5-8127C06BCCAD}"/>
    <dataValidation allowBlank="1" showInputMessage="1" showErrorMessage="1" promptTitle="Host or Ambassador Volunteers" prompt="Volunteers at the Resort working in a Mountain Host, Village Host and/or Ambassador Role either on the mountain or in the village. _x000a__x000a__x000a_" sqref="V9:V10" xr:uid="{3116F56A-6CE2-5B48-948D-4D75C4C57A53}"/>
    <dataValidation allowBlank="1" showInputMessage="1" showErrorMessage="1" promptTitle="Employee Housing" prompt="This question asks if your resort has employee housing. If your resort has an employee housing program, please answer Yes." sqref="Y9:Y10" xr:uid="{40B4646F-E5CD-3D4A-B4E6-16DD4639A4EE}"/>
    <dataValidation allowBlank="1" showInputMessage="1" showErrorMessage="1" promptTitle="Number of Beds Available" prompt="If you have employee housing, please indicate the number of beds you have at your resort available in your employee housing program._x000a__x000a_" sqref="Z9:Z10" xr:uid="{BC6DBC21-5AE4-DC48-8C8E-F2834296A578}"/>
    <dataValidation allowBlank="1" showInputMessage="1" showErrorMessage="1" promptTitle="Number of beds being used" prompt="With your employee housing program, please indicate the number of beds currently being used by your employees._x000a__x000a_" sqref="AA9:AA10" xr:uid="{86807A18-8F65-734F-B7C0-4821B843ADAF}"/>
    <dataValidation allowBlank="1" showInputMessage="1" showErrorMessage="1" promptTitle="Q Visas" prompt="The Q Visas are for participants in an international cultural exchange program designed to provide practical training, employment and sharing of the participant’s native culture. This VISA is nicknamed the &quot;Disney&quot; VISA since it is used by the Disney Reso" sqref="R9:R10" xr:uid="{EB624978-4550-9C43-B823-BE8420DF678C}"/>
    <dataValidation allowBlank="1" showInputMessage="1" showErrorMessage="1" promptTitle="Paychecks at the end of Dec" prompt="Please indicate the number of paychecks at your resort for late December 2024." sqref="K9:K10" xr:uid="{E45DCA75-AEB7-604D-A1FE-7316B2FA0C9A}"/>
    <dataValidation allowBlank="1" showInputMessage="1" showErrorMessage="1" promptTitle="Employee Retention" prompt="The percentage of the current season's workforce (total employees) returning from being employed the prior season. " sqref="L9:L10" xr:uid="{A58C2B85-268A-448F-951A-B93D0CAD8764}"/>
  </dataValidations>
  <hyperlinks>
    <hyperlink ref="B10:F10" r:id="rId1" display="TO REQUEST EMAIL HELP - CLICK HERE" xr:uid="{44CA45E6-7039-7448-AC0A-8E1CD8A98FB9}"/>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CW625"/>
  <sheetViews>
    <sheetView showGridLines="0" showRuler="0" zoomScale="35" zoomScaleNormal="35" zoomScalePageLayoutView="50" workbookViewId="0">
      <pane ySplit="5" topLeftCell="A20" activePane="bottomLeft" state="frozen"/>
      <selection pane="bottomLeft" activeCell="C20" sqref="C20:F20"/>
    </sheetView>
  </sheetViews>
  <sheetFormatPr defaultColWidth="37" defaultRowHeight="29.25" customHeight="1"/>
  <cols>
    <col min="1" max="1" width="4.75" style="3" customWidth="1"/>
    <col min="2" max="2" width="30" style="10" customWidth="1"/>
    <col min="3" max="3" width="10.375" style="91" customWidth="1"/>
    <col min="4" max="4" width="10.375" style="11" customWidth="1"/>
    <col min="5" max="5" width="45.375" style="3" customWidth="1"/>
    <col min="6" max="6" width="72.625" style="12" customWidth="1"/>
    <col min="7" max="7" width="29.625" style="13" customWidth="1"/>
    <col min="8" max="8" width="45.125" style="14" bestFit="1" customWidth="1"/>
    <col min="9" max="9" width="37" style="14"/>
    <col min="10" max="10" width="45.125" style="14" bestFit="1" customWidth="1"/>
    <col min="11" max="11" width="37.375" style="13" customWidth="1"/>
    <col min="12" max="13" width="45.375" style="51" customWidth="1"/>
    <col min="14" max="14" width="13.125" customWidth="1"/>
    <col min="15" max="17" width="29.5" style="11" customWidth="1"/>
    <col min="18" max="18" width="29.5" style="228" customWidth="1"/>
    <col min="19" max="22" width="29.5" style="11" customWidth="1"/>
    <col min="23" max="23" width="37" style="3"/>
    <col min="24" max="55" width="10" style="3" customWidth="1"/>
    <col min="56" max="16384" width="37" style="3"/>
  </cols>
  <sheetData>
    <row r="1" spans="1:101" ht="54.95" customHeight="1" thickBot="1">
      <c r="A1" s="227" t="s">
        <v>694</v>
      </c>
      <c r="G1" s="161"/>
      <c r="H1" s="162"/>
      <c r="I1" s="162"/>
      <c r="J1" s="162"/>
      <c r="K1" s="161"/>
      <c r="L1" s="163"/>
      <c r="M1" s="163"/>
    </row>
    <row r="2" spans="1:101" ht="204.95" customHeight="1" thickTop="1" thickBot="1">
      <c r="C2" s="369" t="s">
        <v>703</v>
      </c>
      <c r="D2" s="369"/>
      <c r="E2" s="369"/>
      <c r="F2" s="369"/>
      <c r="G2" s="370" t="s">
        <v>689</v>
      </c>
      <c r="H2" s="371"/>
      <c r="I2" s="371"/>
      <c r="J2" s="371"/>
      <c r="K2" s="229" t="s">
        <v>531</v>
      </c>
      <c r="L2" s="229" t="s">
        <v>521</v>
      </c>
      <c r="M2" s="229" t="s">
        <v>522</v>
      </c>
      <c r="O2" s="362" t="s">
        <v>514</v>
      </c>
      <c r="P2" s="363"/>
      <c r="Q2" s="363"/>
      <c r="R2" s="363"/>
      <c r="S2" s="363"/>
      <c r="T2" s="363"/>
      <c r="U2" s="363"/>
      <c r="V2" s="364"/>
    </row>
    <row r="3" spans="1:101" s="230" customFormat="1" ht="36" customHeight="1" thickBot="1">
      <c r="C3" s="365" t="s">
        <v>310</v>
      </c>
      <c r="D3" s="366"/>
      <c r="E3" s="365" t="s">
        <v>311</v>
      </c>
      <c r="F3" s="365" t="s">
        <v>312</v>
      </c>
      <c r="G3" s="367" t="s">
        <v>276</v>
      </c>
      <c r="H3" s="367" t="s">
        <v>87</v>
      </c>
      <c r="I3" s="367" t="s">
        <v>88</v>
      </c>
      <c r="J3" s="367" t="s">
        <v>89</v>
      </c>
      <c r="K3" s="367" t="s">
        <v>512</v>
      </c>
      <c r="L3" s="367" t="s">
        <v>523</v>
      </c>
      <c r="M3" s="367" t="s">
        <v>584</v>
      </c>
      <c r="N3" s="231"/>
      <c r="O3" s="377" t="s">
        <v>615</v>
      </c>
      <c r="P3" s="378"/>
      <c r="Q3" s="378"/>
      <c r="R3" s="378"/>
      <c r="S3" s="378"/>
      <c r="T3" s="378"/>
      <c r="U3" s="378"/>
      <c r="V3" s="379"/>
    </row>
    <row r="4" spans="1:101" s="230" customFormat="1" ht="21" customHeight="1" thickBot="1">
      <c r="B4" s="232"/>
      <c r="C4" s="366"/>
      <c r="D4" s="366"/>
      <c r="E4" s="366"/>
      <c r="F4" s="366"/>
      <c r="G4" s="368"/>
      <c r="H4" s="368"/>
      <c r="I4" s="368"/>
      <c r="J4" s="368"/>
      <c r="K4" s="368"/>
      <c r="L4" s="368"/>
      <c r="M4" s="368"/>
      <c r="N4" s="231"/>
      <c r="O4" s="377"/>
      <c r="P4" s="378"/>
      <c r="Q4" s="378"/>
      <c r="R4" s="378"/>
      <c r="S4" s="378"/>
      <c r="T4" s="378"/>
      <c r="U4" s="378"/>
      <c r="V4" s="379"/>
    </row>
    <row r="5" spans="1:101" s="233" customFormat="1" ht="158.1" customHeight="1" thickBot="1">
      <c r="B5" s="232"/>
      <c r="C5" s="366"/>
      <c r="D5" s="366"/>
      <c r="E5" s="366"/>
      <c r="F5" s="366"/>
      <c r="G5" s="368"/>
      <c r="H5" s="368"/>
      <c r="I5" s="368"/>
      <c r="J5" s="368"/>
      <c r="K5" s="368"/>
      <c r="L5" s="368"/>
      <c r="M5" s="368"/>
      <c r="N5" s="234"/>
      <c r="O5" s="380"/>
      <c r="P5" s="381"/>
      <c r="Q5" s="381"/>
      <c r="R5" s="381"/>
      <c r="S5" s="381"/>
      <c r="T5" s="381"/>
      <c r="U5" s="381"/>
      <c r="V5" s="382"/>
    </row>
    <row r="6" spans="1:101" s="233" customFormat="1" ht="14.1" customHeight="1">
      <c r="B6" s="10"/>
      <c r="C6" s="91"/>
      <c r="D6" s="15"/>
      <c r="E6"/>
      <c r="F6"/>
      <c r="G6" s="164"/>
      <c r="H6" s="165"/>
      <c r="I6" s="165"/>
      <c r="J6" s="165"/>
      <c r="K6" s="164"/>
      <c r="L6" s="166"/>
      <c r="M6" s="166"/>
      <c r="N6" s="59"/>
      <c r="O6" s="59"/>
      <c r="P6" s="59"/>
      <c r="Q6" s="59"/>
      <c r="R6" s="59"/>
      <c r="S6" s="59"/>
      <c r="T6" s="59"/>
      <c r="U6" s="59"/>
      <c r="V6" s="59"/>
    </row>
    <row r="7" spans="1:101" s="49" customFormat="1" ht="3" customHeight="1">
      <c r="B7" s="235"/>
      <c r="C7" s="236"/>
      <c r="D7" s="237"/>
      <c r="E7" s="238"/>
      <c r="F7" s="238"/>
      <c r="G7" s="167"/>
      <c r="H7" s="168"/>
      <c r="I7" s="168"/>
      <c r="J7" s="168"/>
      <c r="K7" s="167"/>
      <c r="L7" s="169"/>
      <c r="M7" s="169"/>
      <c r="N7" s="59"/>
      <c r="O7" s="59"/>
      <c r="P7" s="59"/>
      <c r="Q7" s="59"/>
      <c r="R7" s="59"/>
      <c r="S7" s="59"/>
      <c r="T7" s="59"/>
      <c r="U7" s="59"/>
      <c r="V7" s="59"/>
    </row>
    <row r="8" spans="1:101" s="50" customFormat="1" ht="153.94999999999999" customHeight="1">
      <c r="B8" s="239" t="s">
        <v>614</v>
      </c>
      <c r="C8" s="240">
        <v>110</v>
      </c>
      <c r="D8" s="241">
        <v>110</v>
      </c>
      <c r="E8" s="241" t="s">
        <v>352</v>
      </c>
      <c r="F8" s="242" t="s">
        <v>268</v>
      </c>
      <c r="G8" s="243">
        <v>7</v>
      </c>
      <c r="H8" s="170">
        <v>20.9</v>
      </c>
      <c r="I8" s="170">
        <v>18.5</v>
      </c>
      <c r="J8" s="170">
        <v>24.5</v>
      </c>
      <c r="K8" s="243">
        <v>4</v>
      </c>
      <c r="L8" s="170" t="s">
        <v>513</v>
      </c>
      <c r="M8" s="170" t="s">
        <v>529</v>
      </c>
      <c r="N8" s="59"/>
      <c r="P8" s="372" t="s">
        <v>651</v>
      </c>
      <c r="Q8" s="373"/>
      <c r="R8" s="373"/>
      <c r="S8" s="373"/>
      <c r="T8" s="373"/>
      <c r="U8" s="373"/>
      <c r="V8" s="59"/>
      <c r="W8" s="59"/>
    </row>
    <row r="9" spans="1:101" s="49" customFormat="1" ht="18" customHeight="1">
      <c r="B9" s="246"/>
      <c r="C9" s="247"/>
      <c r="D9" s="248"/>
      <c r="E9" s="248"/>
      <c r="F9" s="249"/>
      <c r="G9" s="171"/>
      <c r="H9" s="172"/>
      <c r="I9" s="172"/>
      <c r="J9" s="172"/>
      <c r="K9" s="173"/>
      <c r="L9" s="169"/>
      <c r="M9" s="169"/>
      <c r="N9" s="59"/>
      <c r="O9" s="250"/>
      <c r="P9" s="250"/>
      <c r="Q9" s="235"/>
      <c r="R9" s="250"/>
      <c r="S9" s="250"/>
      <c r="T9" s="250"/>
      <c r="U9" s="250"/>
      <c r="V9" s="251"/>
    </row>
    <row r="10" spans="1:101" ht="130.5" customHeight="1">
      <c r="B10" s="174" t="str">
        <f>IF(NOT(O10=""),"Check Data Warnings This Row",IF(NOT(P10=""),"Check Data Warnings This Row",IF(NOT(Q10=""),"Check Data Warnings This Row",IF(NOT(R10=""),"Check Data Warnings This Row",IF(NOT(S10=""),"Check Data Warnings This Row",IF(NOT(T10=""),"Check Data Warnings This Row",IF(NOT(U10=""),"Check Data Warnings This Row",IF(NOT(V10=""),"Check Data Warnings This Row",""))))))))</f>
        <v/>
      </c>
      <c r="C10" s="259">
        <v>110</v>
      </c>
      <c r="D10" s="260">
        <v>110</v>
      </c>
      <c r="E10" s="260" t="s">
        <v>352</v>
      </c>
      <c r="F10" s="261" t="s">
        <v>268</v>
      </c>
      <c r="G10" s="148"/>
      <c r="H10" s="147"/>
      <c r="I10" s="147"/>
      <c r="J10" s="147"/>
      <c r="K10" s="151"/>
      <c r="L10" s="149"/>
      <c r="M10" s="150"/>
      <c r="N10" s="59"/>
      <c r="O10" s="252" t="str">
        <f t="shared" ref="O10" si="0">IF(COUNTA(G10:M10)=0,"",IF(COUNTA(G10:M10)&lt;7,"Please fill in all cells in the row",""))</f>
        <v/>
      </c>
      <c r="P10" s="252" t="str">
        <f t="shared" ref="P10" si="1">IF(COUNTA(G10:M10)=0,"",IF(ISNUMBER(G10),IF(ISNUMBER(H10),IF(ISNUMBER(I10),IF(ISNUMBER(J10),IF(ISNUMBER(K10),"","Check Numberic Cell Values"),"Check Numberic Cell Values"),"Check Numberic Cell Values"),"Check Numberic Cell Values"),"Check Numberic Cell Values"))</f>
        <v/>
      </c>
      <c r="Q10" s="252" t="str">
        <f t="shared" ref="Q10" si="2">IF(COUNTA(G10:M10)=0,"",IF(K10&gt;5,"Match Code must be between 1 and 5",IF(K10&lt;1,"Match Code must be between 1 and 5","")))</f>
        <v/>
      </c>
      <c r="R10" s="252" t="str">
        <f t="shared" ref="R10" si="3">IF(H10&lt;100,IF(I10&lt;100,IF(J10&lt;100,"","Warning: Check amount of hourly wages - may be too high"),"Warning: Check amount of hourly wage may be too high"),"Warning: Check amount of hourly wage may be too high")</f>
        <v/>
      </c>
      <c r="S10" s="252" t="str">
        <f t="shared" ref="S10" si="4">IF(I10&gt;0,IF(I10&gt;H10,"Lowest wage not less than or equal to average wage.",""),"")</f>
        <v/>
      </c>
      <c r="T10" s="252" t="str">
        <f t="shared" ref="T10" si="5">IF(J10&gt;=0,IF(J10&lt;H10,"Highest wage not greater than or equal to average wage.",""),"")</f>
        <v/>
      </c>
      <c r="U10" s="252" t="str">
        <f t="shared" ref="U10" si="6">IF(COUNTA(G10:M10)=0,"",IF(L10="h","",IF(L10="H","",IF(L10="s","",IF(L10="S",""," Value must be H or S - Is position hourly or salaried?")))))</f>
        <v/>
      </c>
      <c r="V10" s="252" t="str">
        <f t="shared" ref="V10" si="7">IF(COUNTA(G10:M10)=0,"",IF(M10="b","",IF(M10="B","",IF(M10="i","",IF(M10="I",""," Value must be B or I - Does this include more than base pay? ")))))</f>
        <v/>
      </c>
    </row>
    <row r="11" spans="1:101" ht="130.5" customHeight="1">
      <c r="B11" s="174" t="str">
        <f t="shared" ref="B11:B74" si="8">IF(NOT(O11=""),"Check Data Warnings This Row",IF(NOT(P11=""),"Check Data Warnings This Row",IF(NOT(Q11=""),"Check Data Warnings This Row",IF(NOT(R11=""),"Check Data Warnings This Row",IF(NOT(S11=""),"Check Data Warnings This Row",IF(NOT(T11=""),"Check Data Warnings This Row",IF(NOT(U11=""),"Check Data Warnings This Row",IF(NOT(V11=""),"Check Data Warnings This Row",""))))))))</f>
        <v/>
      </c>
      <c r="C11" s="262">
        <v>110</v>
      </c>
      <c r="D11" s="263">
        <v>120</v>
      </c>
      <c r="E11" s="263" t="s">
        <v>351</v>
      </c>
      <c r="F11" s="264" t="s">
        <v>267</v>
      </c>
      <c r="G11" s="148"/>
      <c r="H11" s="147"/>
      <c r="I11" s="147"/>
      <c r="J11" s="147"/>
      <c r="K11" s="151"/>
      <c r="L11" s="149"/>
      <c r="M11" s="150"/>
      <c r="N11" s="59"/>
      <c r="O11" s="253" t="str">
        <f t="shared" ref="O11:O75" si="9">IF(COUNTA(G11:M11)=0,"",IF(COUNTA(G11:M11)&lt;7,"Please fill in all cells in the row",""))</f>
        <v/>
      </c>
      <c r="P11" s="253" t="str">
        <f t="shared" ref="P11:P75" si="10">IF(COUNTA(G11:M11)=0,"",IF(ISNUMBER(G11),IF(ISNUMBER(H11),IF(ISNUMBER(I11),IF(ISNUMBER(J11),IF(ISNUMBER(K11),"","Check Numberic Cell Values"),"Check Numberic Cell Values"),"Check Numberic Cell Values"),"Check Numberic Cell Values"),"Check Numberic Cell Values"))</f>
        <v/>
      </c>
      <c r="Q11" s="253" t="str">
        <f t="shared" ref="Q11:Q75" si="11">IF(COUNTA(G11:M11)=0,"",IF(K11&gt;5,"Match Code must be between 1 and 5",IF(K11&lt;1,"Match Code must be between 1 and 5","")))</f>
        <v/>
      </c>
      <c r="R11" s="253" t="str">
        <f t="shared" ref="R11:R75" si="12">IF(H11&lt;100,IF(I11&lt;100,IF(J11&lt;100,"","Warning: Check amount of hourly wages - may be too high"),"Warning: Check amount of hourly wage may be too high"),"Warning: Check amount of hourly wage may be too high")</f>
        <v/>
      </c>
      <c r="S11" s="253" t="str">
        <f t="shared" ref="S11:S75" si="13">IF(I11&gt;0,IF(I11&gt;H11,"Lowest wage not less than or equal to average wage.",""),"")</f>
        <v/>
      </c>
      <c r="T11" s="253" t="str">
        <f t="shared" ref="T11:T75" si="14">IF(J11&gt;=0,IF(J11&lt;H11,"Highest wage not greater than or equal to average wage.",""),"")</f>
        <v/>
      </c>
      <c r="U11" s="253" t="str">
        <f t="shared" ref="U11:U75" si="15">IF(COUNTA(G11:M11)=0,"",IF(L11="h","",IF(L11="H","",IF(L11="s","",IF(L11="S",""," Value must be H or S - Is position hourly or salaried?")))))</f>
        <v/>
      </c>
      <c r="V11" s="253" t="str">
        <f t="shared" ref="V11:V75" si="16">IF(COUNTA(G11:M11)=0,"",IF(M11="b","",IF(M11="B","",IF(M11="i","",IF(M11="I",""," Value must be B or I - Does this include more than base pay? ")))))</f>
        <v/>
      </c>
    </row>
    <row r="12" spans="1:101" ht="130.5" customHeight="1">
      <c r="B12" s="174" t="str">
        <f t="shared" si="8"/>
        <v/>
      </c>
      <c r="C12" s="262">
        <v>110</v>
      </c>
      <c r="D12" s="263">
        <v>130</v>
      </c>
      <c r="E12" s="263" t="s">
        <v>353</v>
      </c>
      <c r="F12" s="264" t="s">
        <v>216</v>
      </c>
      <c r="G12" s="148"/>
      <c r="H12" s="147"/>
      <c r="I12" s="147"/>
      <c r="J12" s="147"/>
      <c r="K12" s="151"/>
      <c r="L12" s="149"/>
      <c r="M12" s="150"/>
      <c r="N12" s="59"/>
      <c r="O12" s="253" t="str">
        <f t="shared" si="9"/>
        <v/>
      </c>
      <c r="P12" s="253" t="str">
        <f t="shared" si="10"/>
        <v/>
      </c>
      <c r="Q12" s="253" t="str">
        <f t="shared" si="11"/>
        <v/>
      </c>
      <c r="R12" s="253" t="str">
        <f t="shared" si="12"/>
        <v/>
      </c>
      <c r="S12" s="253" t="str">
        <f t="shared" si="13"/>
        <v/>
      </c>
      <c r="T12" s="253" t="str">
        <f t="shared" si="14"/>
        <v/>
      </c>
      <c r="U12" s="253" t="str">
        <f t="shared" si="15"/>
        <v/>
      </c>
      <c r="V12" s="253" t="str">
        <f t="shared" si="16"/>
        <v/>
      </c>
    </row>
    <row r="13" spans="1:101" ht="130.5" customHeight="1">
      <c r="B13" s="174" t="str">
        <f t="shared" si="8"/>
        <v/>
      </c>
      <c r="C13" s="262">
        <v>110</v>
      </c>
      <c r="D13" s="263">
        <v>140</v>
      </c>
      <c r="E13" s="263" t="s">
        <v>354</v>
      </c>
      <c r="F13" s="264" t="s">
        <v>250</v>
      </c>
      <c r="G13" s="148"/>
      <c r="H13" s="147"/>
      <c r="I13" s="147"/>
      <c r="J13" s="147"/>
      <c r="K13" s="151"/>
      <c r="L13" s="149"/>
      <c r="M13" s="150"/>
      <c r="N13" s="59"/>
      <c r="O13" s="253" t="str">
        <f t="shared" si="9"/>
        <v/>
      </c>
      <c r="P13" s="253" t="str">
        <f t="shared" si="10"/>
        <v/>
      </c>
      <c r="Q13" s="253" t="str">
        <f t="shared" si="11"/>
        <v/>
      </c>
      <c r="R13" s="253" t="str">
        <f t="shared" si="12"/>
        <v/>
      </c>
      <c r="S13" s="253" t="str">
        <f t="shared" si="13"/>
        <v/>
      </c>
      <c r="T13" s="253" t="str">
        <f t="shared" si="14"/>
        <v/>
      </c>
      <c r="U13" s="253" t="str">
        <f t="shared" si="15"/>
        <v/>
      </c>
      <c r="V13" s="253" t="str">
        <f t="shared" si="16"/>
        <v/>
      </c>
    </row>
    <row r="14" spans="1:101" ht="130.5" customHeight="1">
      <c r="B14" s="174" t="str">
        <f t="shared" si="8"/>
        <v/>
      </c>
      <c r="C14" s="262">
        <v>110</v>
      </c>
      <c r="D14" s="263">
        <v>150</v>
      </c>
      <c r="E14" s="263" t="s">
        <v>400</v>
      </c>
      <c r="F14" s="264" t="s">
        <v>309</v>
      </c>
      <c r="G14" s="148"/>
      <c r="H14" s="147"/>
      <c r="I14" s="147"/>
      <c r="J14" s="147"/>
      <c r="K14" s="151"/>
      <c r="L14" s="149"/>
      <c r="M14" s="150"/>
      <c r="N14" s="59"/>
      <c r="O14" s="253" t="str">
        <f t="shared" si="9"/>
        <v/>
      </c>
      <c r="P14" s="253" t="str">
        <f t="shared" si="10"/>
        <v/>
      </c>
      <c r="Q14" s="253" t="str">
        <f t="shared" si="11"/>
        <v/>
      </c>
      <c r="R14" s="253" t="str">
        <f t="shared" si="12"/>
        <v/>
      </c>
      <c r="S14" s="253" t="str">
        <f t="shared" si="13"/>
        <v/>
      </c>
      <c r="T14" s="253" t="str">
        <f t="shared" si="14"/>
        <v/>
      </c>
      <c r="U14" s="253" t="str">
        <f t="shared" si="15"/>
        <v/>
      </c>
      <c r="V14" s="253" t="str">
        <f t="shared" si="16"/>
        <v/>
      </c>
    </row>
    <row r="15" spans="1:101" ht="130.5" customHeight="1">
      <c r="B15" s="174" t="str">
        <f t="shared" si="8"/>
        <v/>
      </c>
      <c r="C15" s="262">
        <v>110</v>
      </c>
      <c r="D15" s="263">
        <v>160</v>
      </c>
      <c r="E15" s="263" t="s">
        <v>401</v>
      </c>
      <c r="F15" s="264" t="s">
        <v>405</v>
      </c>
      <c r="G15" s="148"/>
      <c r="H15" s="147"/>
      <c r="I15" s="147"/>
      <c r="J15" s="147"/>
      <c r="K15" s="151"/>
      <c r="L15" s="149"/>
      <c r="M15" s="150"/>
      <c r="O15" s="253" t="str">
        <f t="shared" si="9"/>
        <v/>
      </c>
      <c r="P15" s="253" t="str">
        <f t="shared" si="10"/>
        <v/>
      </c>
      <c r="Q15" s="253" t="str">
        <f t="shared" si="11"/>
        <v/>
      </c>
      <c r="R15" s="253" t="str">
        <f t="shared" si="12"/>
        <v/>
      </c>
      <c r="S15" s="253" t="str">
        <f t="shared" si="13"/>
        <v/>
      </c>
      <c r="T15" s="253" t="str">
        <f t="shared" si="14"/>
        <v/>
      </c>
      <c r="U15" s="253" t="str">
        <f t="shared" si="15"/>
        <v/>
      </c>
      <c r="V15" s="253" t="str">
        <f t="shared" si="16"/>
        <v/>
      </c>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row>
    <row r="16" spans="1:101" ht="130.5" customHeight="1">
      <c r="B16" s="174" t="str">
        <f t="shared" si="8"/>
        <v/>
      </c>
      <c r="C16" s="262">
        <v>110</v>
      </c>
      <c r="D16" s="263">
        <v>170</v>
      </c>
      <c r="E16" s="263" t="s">
        <v>402</v>
      </c>
      <c r="F16" s="264" t="s">
        <v>406</v>
      </c>
      <c r="G16" s="148"/>
      <c r="H16" s="147"/>
      <c r="I16" s="147"/>
      <c r="J16" s="147"/>
      <c r="K16" s="151"/>
      <c r="L16" s="149"/>
      <c r="M16" s="150"/>
      <c r="O16" s="253" t="str">
        <f t="shared" si="9"/>
        <v/>
      </c>
      <c r="P16" s="253" t="str">
        <f t="shared" si="10"/>
        <v/>
      </c>
      <c r="Q16" s="253" t="str">
        <f t="shared" si="11"/>
        <v/>
      </c>
      <c r="R16" s="253" t="str">
        <f t="shared" si="12"/>
        <v/>
      </c>
      <c r="S16" s="253" t="str">
        <f t="shared" si="13"/>
        <v/>
      </c>
      <c r="T16" s="253" t="str">
        <f t="shared" si="14"/>
        <v/>
      </c>
      <c r="U16" s="253" t="str">
        <f t="shared" si="15"/>
        <v/>
      </c>
      <c r="V16" s="253" t="str">
        <f t="shared" si="16"/>
        <v/>
      </c>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row>
    <row r="17" spans="2:101" ht="130.5" customHeight="1">
      <c r="B17" s="174" t="str">
        <f t="shared" si="8"/>
        <v/>
      </c>
      <c r="C17" s="262">
        <v>110</v>
      </c>
      <c r="D17" s="263">
        <v>180</v>
      </c>
      <c r="E17" s="263" t="s">
        <v>403</v>
      </c>
      <c r="F17" s="264" t="s">
        <v>296</v>
      </c>
      <c r="G17" s="148"/>
      <c r="H17" s="147"/>
      <c r="I17" s="147"/>
      <c r="J17" s="147"/>
      <c r="K17" s="151"/>
      <c r="L17" s="149"/>
      <c r="M17" s="150"/>
      <c r="O17" s="253" t="str">
        <f t="shared" si="9"/>
        <v/>
      </c>
      <c r="P17" s="253" t="str">
        <f t="shared" si="10"/>
        <v/>
      </c>
      <c r="Q17" s="253" t="str">
        <f t="shared" si="11"/>
        <v/>
      </c>
      <c r="R17" s="253" t="str">
        <f t="shared" si="12"/>
        <v/>
      </c>
      <c r="S17" s="253" t="str">
        <f t="shared" si="13"/>
        <v/>
      </c>
      <c r="T17" s="253" t="str">
        <f t="shared" si="14"/>
        <v/>
      </c>
      <c r="U17" s="253" t="str">
        <f t="shared" si="15"/>
        <v/>
      </c>
      <c r="V17" s="253" t="str">
        <f t="shared" si="16"/>
        <v/>
      </c>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row>
    <row r="18" spans="2:101" ht="130.5" customHeight="1">
      <c r="B18" s="174" t="str">
        <f t="shared" si="8"/>
        <v/>
      </c>
      <c r="C18" s="262">
        <v>110</v>
      </c>
      <c r="D18" s="263">
        <v>190</v>
      </c>
      <c r="E18" s="263" t="s">
        <v>404</v>
      </c>
      <c r="F18" s="264" t="s">
        <v>297</v>
      </c>
      <c r="G18" s="148"/>
      <c r="H18" s="147"/>
      <c r="I18" s="147"/>
      <c r="J18" s="147"/>
      <c r="K18" s="151"/>
      <c r="L18" s="149"/>
      <c r="M18" s="150"/>
      <c r="O18" s="253" t="str">
        <f t="shared" si="9"/>
        <v/>
      </c>
      <c r="P18" s="253" t="str">
        <f t="shared" si="10"/>
        <v/>
      </c>
      <c r="Q18" s="253" t="str">
        <f t="shared" si="11"/>
        <v/>
      </c>
      <c r="R18" s="253" t="str">
        <f t="shared" si="12"/>
        <v/>
      </c>
      <c r="S18" s="253" t="str">
        <f t="shared" si="13"/>
        <v/>
      </c>
      <c r="T18" s="253" t="str">
        <f t="shared" si="14"/>
        <v/>
      </c>
      <c r="U18" s="253" t="str">
        <f t="shared" si="15"/>
        <v/>
      </c>
      <c r="V18" s="253" t="str">
        <f t="shared" si="16"/>
        <v/>
      </c>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row>
    <row r="19" spans="2:101" ht="130.5" customHeight="1">
      <c r="B19" s="174" t="str">
        <f t="shared" si="8"/>
        <v/>
      </c>
      <c r="C19" s="262">
        <v>110</v>
      </c>
      <c r="D19" s="263">
        <v>200</v>
      </c>
      <c r="E19" s="263" t="s">
        <v>269</v>
      </c>
      <c r="F19" s="264" t="s">
        <v>298</v>
      </c>
      <c r="G19" s="148"/>
      <c r="H19" s="147"/>
      <c r="I19" s="147"/>
      <c r="J19" s="147"/>
      <c r="K19" s="151"/>
      <c r="L19" s="149"/>
      <c r="M19" s="150"/>
      <c r="O19" s="253" t="str">
        <f t="shared" si="9"/>
        <v/>
      </c>
      <c r="P19" s="253" t="str">
        <f t="shared" si="10"/>
        <v/>
      </c>
      <c r="Q19" s="253" t="str">
        <f t="shared" si="11"/>
        <v/>
      </c>
      <c r="R19" s="253" t="str">
        <f t="shared" si="12"/>
        <v/>
      </c>
      <c r="S19" s="253" t="str">
        <f t="shared" si="13"/>
        <v/>
      </c>
      <c r="T19" s="253" t="str">
        <f t="shared" si="14"/>
        <v/>
      </c>
      <c r="U19" s="253" t="str">
        <f t="shared" si="15"/>
        <v/>
      </c>
      <c r="V19" s="253" t="str">
        <f t="shared" si="16"/>
        <v/>
      </c>
    </row>
    <row r="20" spans="2:101" ht="130.5" customHeight="1">
      <c r="B20" s="174" t="str">
        <f t="shared" si="8"/>
        <v/>
      </c>
      <c r="C20" s="262">
        <v>110</v>
      </c>
      <c r="D20" s="263">
        <v>210</v>
      </c>
      <c r="E20" s="263" t="s">
        <v>270</v>
      </c>
      <c r="F20" s="264" t="s">
        <v>321</v>
      </c>
      <c r="G20" s="148"/>
      <c r="H20" s="147"/>
      <c r="I20" s="147"/>
      <c r="J20" s="147"/>
      <c r="K20" s="151"/>
      <c r="L20" s="149"/>
      <c r="M20" s="150"/>
      <c r="O20" s="253" t="str">
        <f t="shared" si="9"/>
        <v/>
      </c>
      <c r="P20" s="253" t="str">
        <f t="shared" si="10"/>
        <v/>
      </c>
      <c r="Q20" s="253" t="str">
        <f t="shared" si="11"/>
        <v/>
      </c>
      <c r="R20" s="253" t="str">
        <f t="shared" si="12"/>
        <v/>
      </c>
      <c r="S20" s="253" t="str">
        <f t="shared" si="13"/>
        <v/>
      </c>
      <c r="T20" s="253" t="str">
        <f t="shared" si="14"/>
        <v/>
      </c>
      <c r="U20" s="253" t="str">
        <f t="shared" si="15"/>
        <v/>
      </c>
      <c r="V20" s="253" t="str">
        <f t="shared" si="16"/>
        <v/>
      </c>
    </row>
    <row r="21" spans="2:101" ht="130.5" customHeight="1">
      <c r="B21" s="174" t="str">
        <f t="shared" si="8"/>
        <v/>
      </c>
      <c r="C21" s="262">
        <v>110</v>
      </c>
      <c r="D21" s="263">
        <v>220</v>
      </c>
      <c r="E21" s="263" t="s">
        <v>261</v>
      </c>
      <c r="F21" s="264" t="s">
        <v>570</v>
      </c>
      <c r="G21" s="148"/>
      <c r="H21" s="147"/>
      <c r="I21" s="147"/>
      <c r="J21" s="147"/>
      <c r="K21" s="151"/>
      <c r="L21" s="149"/>
      <c r="M21" s="150"/>
      <c r="O21" s="253" t="str">
        <f t="shared" si="9"/>
        <v/>
      </c>
      <c r="P21" s="253" t="str">
        <f t="shared" si="10"/>
        <v/>
      </c>
      <c r="Q21" s="253" t="str">
        <f t="shared" si="11"/>
        <v/>
      </c>
      <c r="R21" s="253" t="str">
        <f t="shared" si="12"/>
        <v/>
      </c>
      <c r="S21" s="253" t="str">
        <f t="shared" si="13"/>
        <v/>
      </c>
      <c r="T21" s="253" t="str">
        <f t="shared" si="14"/>
        <v/>
      </c>
      <c r="U21" s="253" t="str">
        <f t="shared" si="15"/>
        <v/>
      </c>
      <c r="V21" s="253" t="str">
        <f t="shared" si="16"/>
        <v/>
      </c>
    </row>
    <row r="22" spans="2:101" ht="130.5" customHeight="1">
      <c r="B22" s="174" t="str">
        <f t="shared" si="8"/>
        <v/>
      </c>
      <c r="C22" s="262">
        <v>110</v>
      </c>
      <c r="D22" s="263">
        <v>230</v>
      </c>
      <c r="E22" s="263" t="s">
        <v>262</v>
      </c>
      <c r="F22" s="264" t="s">
        <v>315</v>
      </c>
      <c r="G22" s="148"/>
      <c r="H22" s="147"/>
      <c r="I22" s="147"/>
      <c r="J22" s="147"/>
      <c r="K22" s="151"/>
      <c r="L22" s="149"/>
      <c r="M22" s="150"/>
      <c r="O22" s="253" t="str">
        <f t="shared" si="9"/>
        <v/>
      </c>
      <c r="P22" s="253" t="str">
        <f t="shared" si="10"/>
        <v/>
      </c>
      <c r="Q22" s="253" t="str">
        <f t="shared" si="11"/>
        <v/>
      </c>
      <c r="R22" s="253" t="str">
        <f t="shared" si="12"/>
        <v/>
      </c>
      <c r="S22" s="253" t="str">
        <f t="shared" si="13"/>
        <v/>
      </c>
      <c r="T22" s="253" t="str">
        <f t="shared" si="14"/>
        <v/>
      </c>
      <c r="U22" s="253" t="str">
        <f t="shared" si="15"/>
        <v/>
      </c>
      <c r="V22" s="253" t="str">
        <f t="shared" si="16"/>
        <v/>
      </c>
    </row>
    <row r="23" spans="2:101" ht="130.5" customHeight="1">
      <c r="B23" s="174" t="str">
        <f t="shared" si="8"/>
        <v/>
      </c>
      <c r="C23" s="262">
        <v>110</v>
      </c>
      <c r="D23" s="263">
        <v>240</v>
      </c>
      <c r="E23" s="263" t="s">
        <v>263</v>
      </c>
      <c r="F23" s="264" t="s">
        <v>264</v>
      </c>
      <c r="G23" s="148"/>
      <c r="H23" s="147"/>
      <c r="I23" s="147"/>
      <c r="J23" s="147"/>
      <c r="K23" s="151"/>
      <c r="L23" s="149"/>
      <c r="M23" s="150"/>
      <c r="O23" s="253" t="str">
        <f t="shared" si="9"/>
        <v/>
      </c>
      <c r="P23" s="253" t="str">
        <f t="shared" si="10"/>
        <v/>
      </c>
      <c r="Q23" s="253" t="str">
        <f t="shared" si="11"/>
        <v/>
      </c>
      <c r="R23" s="253" t="str">
        <f t="shared" si="12"/>
        <v/>
      </c>
      <c r="S23" s="253" t="str">
        <f t="shared" si="13"/>
        <v/>
      </c>
      <c r="T23" s="253" t="str">
        <f t="shared" si="14"/>
        <v/>
      </c>
      <c r="U23" s="253" t="str">
        <f t="shared" si="15"/>
        <v/>
      </c>
      <c r="V23" s="253" t="str">
        <f t="shared" si="16"/>
        <v/>
      </c>
    </row>
    <row r="24" spans="2:101" ht="130.5" customHeight="1">
      <c r="B24" s="174" t="str">
        <f t="shared" si="8"/>
        <v/>
      </c>
      <c r="C24" s="262">
        <v>110</v>
      </c>
      <c r="D24" s="263">
        <v>250</v>
      </c>
      <c r="E24" s="263" t="s">
        <v>208</v>
      </c>
      <c r="F24" s="264" t="s">
        <v>316</v>
      </c>
      <c r="G24" s="148"/>
      <c r="H24" s="147"/>
      <c r="I24" s="147"/>
      <c r="J24" s="147"/>
      <c r="K24" s="151"/>
      <c r="L24" s="149"/>
      <c r="M24" s="150"/>
      <c r="O24" s="253" t="str">
        <f t="shared" si="9"/>
        <v/>
      </c>
      <c r="P24" s="253" t="str">
        <f t="shared" si="10"/>
        <v/>
      </c>
      <c r="Q24" s="253" t="str">
        <f t="shared" si="11"/>
        <v/>
      </c>
      <c r="R24" s="253" t="str">
        <f t="shared" si="12"/>
        <v/>
      </c>
      <c r="S24" s="253" t="str">
        <f t="shared" si="13"/>
        <v/>
      </c>
      <c r="T24" s="253" t="str">
        <f t="shared" si="14"/>
        <v/>
      </c>
      <c r="U24" s="253" t="str">
        <f t="shared" si="15"/>
        <v/>
      </c>
      <c r="V24" s="253" t="str">
        <f t="shared" si="16"/>
        <v/>
      </c>
    </row>
    <row r="25" spans="2:101" ht="130.5" customHeight="1">
      <c r="B25" s="174" t="str">
        <f t="shared" si="8"/>
        <v/>
      </c>
      <c r="C25" s="262">
        <v>110</v>
      </c>
      <c r="D25" s="263">
        <v>260</v>
      </c>
      <c r="E25" s="263" t="s">
        <v>317</v>
      </c>
      <c r="F25" s="264" t="s">
        <v>383</v>
      </c>
      <c r="G25" s="148"/>
      <c r="H25" s="147"/>
      <c r="I25" s="147"/>
      <c r="J25" s="147"/>
      <c r="K25" s="151"/>
      <c r="L25" s="149"/>
      <c r="M25" s="150"/>
      <c r="O25" s="253" t="str">
        <f t="shared" si="9"/>
        <v/>
      </c>
      <c r="P25" s="253" t="str">
        <f t="shared" si="10"/>
        <v/>
      </c>
      <c r="Q25" s="253" t="str">
        <f t="shared" si="11"/>
        <v/>
      </c>
      <c r="R25" s="253" t="str">
        <f t="shared" si="12"/>
        <v/>
      </c>
      <c r="S25" s="253" t="str">
        <f t="shared" si="13"/>
        <v/>
      </c>
      <c r="T25" s="253" t="str">
        <f t="shared" si="14"/>
        <v/>
      </c>
      <c r="U25" s="253" t="str">
        <f t="shared" si="15"/>
        <v/>
      </c>
      <c r="V25" s="253" t="str">
        <f t="shared" si="16"/>
        <v/>
      </c>
    </row>
    <row r="26" spans="2:101" ht="130.5" customHeight="1">
      <c r="B26" s="174" t="str">
        <f t="shared" si="8"/>
        <v/>
      </c>
      <c r="C26" s="262">
        <v>110</v>
      </c>
      <c r="D26" s="263">
        <v>270</v>
      </c>
      <c r="E26" s="263" t="s">
        <v>318</v>
      </c>
      <c r="F26" s="264" t="s">
        <v>327</v>
      </c>
      <c r="G26" s="148"/>
      <c r="H26" s="147"/>
      <c r="I26" s="147"/>
      <c r="J26" s="147"/>
      <c r="K26" s="151"/>
      <c r="L26" s="149"/>
      <c r="M26" s="150"/>
      <c r="O26" s="253" t="str">
        <f t="shared" si="9"/>
        <v/>
      </c>
      <c r="P26" s="253" t="str">
        <f t="shared" si="10"/>
        <v/>
      </c>
      <c r="Q26" s="253" t="str">
        <f t="shared" si="11"/>
        <v/>
      </c>
      <c r="R26" s="253" t="str">
        <f t="shared" si="12"/>
        <v/>
      </c>
      <c r="S26" s="253" t="str">
        <f t="shared" si="13"/>
        <v/>
      </c>
      <c r="T26" s="253" t="str">
        <f t="shared" si="14"/>
        <v/>
      </c>
      <c r="U26" s="253" t="str">
        <f t="shared" si="15"/>
        <v/>
      </c>
      <c r="V26" s="253" t="str">
        <f t="shared" si="16"/>
        <v/>
      </c>
    </row>
    <row r="27" spans="2:101" ht="130.5" customHeight="1">
      <c r="B27" s="174" t="str">
        <f t="shared" si="8"/>
        <v/>
      </c>
      <c r="C27" s="262">
        <v>120</v>
      </c>
      <c r="D27" s="263">
        <v>110</v>
      </c>
      <c r="E27" s="263" t="s">
        <v>218</v>
      </c>
      <c r="F27" s="264" t="s">
        <v>345</v>
      </c>
      <c r="G27" s="148"/>
      <c r="H27" s="147"/>
      <c r="I27" s="147"/>
      <c r="J27" s="147"/>
      <c r="K27" s="151"/>
      <c r="L27" s="149"/>
      <c r="M27" s="150"/>
      <c r="O27" s="253" t="str">
        <f t="shared" si="9"/>
        <v/>
      </c>
      <c r="P27" s="253" t="str">
        <f t="shared" si="10"/>
        <v/>
      </c>
      <c r="Q27" s="253" t="str">
        <f t="shared" si="11"/>
        <v/>
      </c>
      <c r="R27" s="253" t="str">
        <f t="shared" si="12"/>
        <v/>
      </c>
      <c r="S27" s="253" t="str">
        <f t="shared" si="13"/>
        <v/>
      </c>
      <c r="T27" s="253" t="str">
        <f t="shared" si="14"/>
        <v/>
      </c>
      <c r="U27" s="253" t="str">
        <f t="shared" si="15"/>
        <v/>
      </c>
      <c r="V27" s="253" t="str">
        <f t="shared" si="16"/>
        <v/>
      </c>
    </row>
    <row r="28" spans="2:101" ht="130.5" customHeight="1">
      <c r="B28" s="174" t="str">
        <f t="shared" si="8"/>
        <v/>
      </c>
      <c r="C28" s="262">
        <v>120</v>
      </c>
      <c r="D28" s="263">
        <v>120</v>
      </c>
      <c r="E28" s="263" t="s">
        <v>284</v>
      </c>
      <c r="F28" s="264" t="s">
        <v>285</v>
      </c>
      <c r="G28" s="148"/>
      <c r="H28" s="147"/>
      <c r="I28" s="147"/>
      <c r="J28" s="147"/>
      <c r="K28" s="151"/>
      <c r="L28" s="149"/>
      <c r="M28" s="150"/>
      <c r="O28" s="253" t="str">
        <f t="shared" si="9"/>
        <v/>
      </c>
      <c r="P28" s="253" t="str">
        <f t="shared" si="10"/>
        <v/>
      </c>
      <c r="Q28" s="253" t="str">
        <f t="shared" si="11"/>
        <v/>
      </c>
      <c r="R28" s="253" t="str">
        <f t="shared" si="12"/>
        <v/>
      </c>
      <c r="S28" s="253" t="str">
        <f t="shared" si="13"/>
        <v/>
      </c>
      <c r="T28" s="253" t="str">
        <f t="shared" si="14"/>
        <v/>
      </c>
      <c r="U28" s="253" t="str">
        <f t="shared" si="15"/>
        <v/>
      </c>
      <c r="V28" s="253" t="str">
        <f t="shared" si="16"/>
        <v/>
      </c>
    </row>
    <row r="29" spans="2:101" ht="130.5" customHeight="1">
      <c r="B29" s="174" t="str">
        <f t="shared" si="8"/>
        <v/>
      </c>
      <c r="C29" s="262">
        <v>120</v>
      </c>
      <c r="D29" s="263">
        <v>130</v>
      </c>
      <c r="E29" s="263" t="s">
        <v>286</v>
      </c>
      <c r="F29" s="264" t="s">
        <v>355</v>
      </c>
      <c r="G29" s="148"/>
      <c r="H29" s="147"/>
      <c r="I29" s="147"/>
      <c r="J29" s="147"/>
      <c r="K29" s="151"/>
      <c r="L29" s="149"/>
      <c r="M29" s="150"/>
      <c r="O29" s="253" t="str">
        <f t="shared" si="9"/>
        <v/>
      </c>
      <c r="P29" s="253" t="str">
        <f t="shared" si="10"/>
        <v/>
      </c>
      <c r="Q29" s="253" t="str">
        <f t="shared" si="11"/>
        <v/>
      </c>
      <c r="R29" s="253" t="str">
        <f t="shared" si="12"/>
        <v/>
      </c>
      <c r="S29" s="253" t="str">
        <f t="shared" si="13"/>
        <v/>
      </c>
      <c r="T29" s="253" t="str">
        <f t="shared" si="14"/>
        <v/>
      </c>
      <c r="U29" s="253" t="str">
        <f t="shared" si="15"/>
        <v/>
      </c>
      <c r="V29" s="253" t="str">
        <f t="shared" si="16"/>
        <v/>
      </c>
    </row>
    <row r="30" spans="2:101" ht="130.5" customHeight="1">
      <c r="B30" s="174" t="str">
        <f t="shared" si="8"/>
        <v/>
      </c>
      <c r="C30" s="262">
        <v>120</v>
      </c>
      <c r="D30" s="263">
        <v>140</v>
      </c>
      <c r="E30" s="263" t="s">
        <v>356</v>
      </c>
      <c r="F30" s="264" t="s">
        <v>357</v>
      </c>
      <c r="G30" s="148"/>
      <c r="H30" s="147"/>
      <c r="I30" s="147"/>
      <c r="J30" s="147"/>
      <c r="K30" s="151"/>
      <c r="L30" s="149"/>
      <c r="M30" s="150"/>
      <c r="O30" s="253" t="str">
        <f t="shared" si="9"/>
        <v/>
      </c>
      <c r="P30" s="253" t="str">
        <f t="shared" si="10"/>
        <v/>
      </c>
      <c r="Q30" s="253" t="str">
        <f t="shared" si="11"/>
        <v/>
      </c>
      <c r="R30" s="253" t="str">
        <f t="shared" si="12"/>
        <v/>
      </c>
      <c r="S30" s="253" t="str">
        <f t="shared" si="13"/>
        <v/>
      </c>
      <c r="T30" s="253" t="str">
        <f t="shared" si="14"/>
        <v/>
      </c>
      <c r="U30" s="253" t="str">
        <f t="shared" si="15"/>
        <v/>
      </c>
      <c r="V30" s="253" t="str">
        <f t="shared" si="16"/>
        <v/>
      </c>
    </row>
    <row r="31" spans="2:101" ht="130.5" customHeight="1">
      <c r="B31" s="174" t="str">
        <f t="shared" si="8"/>
        <v/>
      </c>
      <c r="C31" s="262">
        <v>120</v>
      </c>
      <c r="D31" s="263">
        <v>150</v>
      </c>
      <c r="E31" s="263" t="s">
        <v>358</v>
      </c>
      <c r="F31" s="264" t="s">
        <v>294</v>
      </c>
      <c r="G31" s="148"/>
      <c r="H31" s="147"/>
      <c r="I31" s="147"/>
      <c r="J31" s="147"/>
      <c r="K31" s="151"/>
      <c r="L31" s="149"/>
      <c r="M31" s="150"/>
      <c r="O31" s="253" t="str">
        <f t="shared" si="9"/>
        <v/>
      </c>
      <c r="P31" s="253" t="str">
        <f t="shared" si="10"/>
        <v/>
      </c>
      <c r="Q31" s="253" t="str">
        <f t="shared" si="11"/>
        <v/>
      </c>
      <c r="R31" s="253" t="str">
        <f t="shared" si="12"/>
        <v/>
      </c>
      <c r="S31" s="253" t="str">
        <f t="shared" si="13"/>
        <v/>
      </c>
      <c r="T31" s="253" t="str">
        <f t="shared" si="14"/>
        <v/>
      </c>
      <c r="U31" s="253" t="str">
        <f t="shared" si="15"/>
        <v/>
      </c>
      <c r="V31" s="253" t="str">
        <f t="shared" si="16"/>
        <v/>
      </c>
    </row>
    <row r="32" spans="2:101" ht="130.5" customHeight="1">
      <c r="B32" s="174" t="str">
        <f t="shared" si="8"/>
        <v/>
      </c>
      <c r="C32" s="262">
        <v>120</v>
      </c>
      <c r="D32" s="263">
        <v>160</v>
      </c>
      <c r="E32" s="263" t="s">
        <v>295</v>
      </c>
      <c r="F32" s="264" t="s">
        <v>233</v>
      </c>
      <c r="G32" s="148"/>
      <c r="H32" s="147"/>
      <c r="I32" s="147"/>
      <c r="J32" s="147"/>
      <c r="K32" s="151"/>
      <c r="L32" s="149"/>
      <c r="M32" s="150"/>
      <c r="O32" s="253" t="str">
        <f t="shared" si="9"/>
        <v/>
      </c>
      <c r="P32" s="253" t="str">
        <f t="shared" si="10"/>
        <v/>
      </c>
      <c r="Q32" s="253" t="str">
        <f t="shared" si="11"/>
        <v/>
      </c>
      <c r="R32" s="253" t="str">
        <f t="shared" si="12"/>
        <v/>
      </c>
      <c r="S32" s="253" t="str">
        <f t="shared" si="13"/>
        <v/>
      </c>
      <c r="T32" s="253" t="str">
        <f t="shared" si="14"/>
        <v/>
      </c>
      <c r="U32" s="253" t="str">
        <f t="shared" si="15"/>
        <v/>
      </c>
      <c r="V32" s="253" t="str">
        <f t="shared" si="16"/>
        <v/>
      </c>
    </row>
    <row r="33" spans="2:22" ht="130.5" customHeight="1">
      <c r="B33" s="174" t="str">
        <f t="shared" si="8"/>
        <v/>
      </c>
      <c r="C33" s="262">
        <v>130</v>
      </c>
      <c r="D33" s="263">
        <v>110</v>
      </c>
      <c r="E33" s="263" t="s">
        <v>223</v>
      </c>
      <c r="F33" s="264" t="s">
        <v>287</v>
      </c>
      <c r="G33" s="148"/>
      <c r="H33" s="147"/>
      <c r="I33" s="147"/>
      <c r="J33" s="147"/>
      <c r="K33" s="151"/>
      <c r="L33" s="149"/>
      <c r="M33" s="150"/>
      <c r="O33" s="253" t="str">
        <f t="shared" si="9"/>
        <v/>
      </c>
      <c r="P33" s="253" t="str">
        <f t="shared" si="10"/>
        <v/>
      </c>
      <c r="Q33" s="253" t="str">
        <f t="shared" si="11"/>
        <v/>
      </c>
      <c r="R33" s="253" t="str">
        <f t="shared" si="12"/>
        <v/>
      </c>
      <c r="S33" s="253" t="str">
        <f t="shared" si="13"/>
        <v/>
      </c>
      <c r="T33" s="253" t="str">
        <f t="shared" si="14"/>
        <v/>
      </c>
      <c r="U33" s="253" t="str">
        <f t="shared" si="15"/>
        <v/>
      </c>
      <c r="V33" s="253" t="str">
        <f t="shared" si="16"/>
        <v/>
      </c>
    </row>
    <row r="34" spans="2:22" ht="409.5" customHeight="1">
      <c r="B34" s="174" t="str">
        <f t="shared" si="8"/>
        <v/>
      </c>
      <c r="C34" s="262">
        <v>130</v>
      </c>
      <c r="D34" s="263">
        <v>120</v>
      </c>
      <c r="E34" s="263" t="s">
        <v>647</v>
      </c>
      <c r="F34" s="264" t="s">
        <v>648</v>
      </c>
      <c r="G34" s="148"/>
      <c r="H34" s="147"/>
      <c r="I34" s="147"/>
      <c r="J34" s="147"/>
      <c r="K34" s="151"/>
      <c r="L34" s="149"/>
      <c r="M34" s="150"/>
      <c r="O34" s="253" t="str">
        <f t="shared" ref="O34" si="17">IF(COUNTA(G34:M34)=0,"",IF(COUNTA(G34:M34)&lt;7,"Please fill in all cells in the row",""))</f>
        <v/>
      </c>
      <c r="P34" s="253" t="str">
        <f t="shared" ref="P34" si="18">IF(COUNTA(G34:M34)=0,"",IF(ISNUMBER(G34),IF(ISNUMBER(H34),IF(ISNUMBER(I34),IF(ISNUMBER(J34),IF(ISNUMBER(K34),"","Check Numberic Cell Values"),"Check Numberic Cell Values"),"Check Numberic Cell Values"),"Check Numberic Cell Values"),"Check Numberic Cell Values"))</f>
        <v/>
      </c>
      <c r="Q34" s="253" t="str">
        <f t="shared" ref="Q34" si="19">IF(COUNTA(G34:M34)=0,"",IF(K34&gt;5,"Match Code must be between 1 and 5",IF(K34&lt;1,"Match Code must be between 1 and 5","")))</f>
        <v/>
      </c>
      <c r="R34" s="253" t="str">
        <f t="shared" ref="R34" si="20">IF(H34&lt;100,IF(I34&lt;100,IF(J34&lt;100,"","Warning: Check amount of hourly wages - may be too high"),"Warning: Check amount of hourly wage may be too high"),"Warning: Check amount of hourly wage may be too high")</f>
        <v/>
      </c>
      <c r="S34" s="253" t="str">
        <f t="shared" ref="S34" si="21">IF(I34&gt;0,IF(I34&gt;H34,"Lowest wage not less than or equal to average wage.",""),"")</f>
        <v/>
      </c>
      <c r="T34" s="253" t="str">
        <f t="shared" ref="T34" si="22">IF(J34&gt;=0,IF(J34&lt;H34,"Highest wage not greater than or equal to average wage.",""),"")</f>
        <v/>
      </c>
      <c r="U34" s="253" t="str">
        <f t="shared" ref="U34" si="23">IF(COUNTA(G34:M34)=0,"",IF(L34="h","",IF(L34="H","",IF(L34="s","",IF(L34="S",""," Value must be H or S - Is position hourly or salaried?")))))</f>
        <v/>
      </c>
      <c r="V34" s="253" t="str">
        <f t="shared" ref="V34" si="24">IF(COUNTA(G34:M34)=0,"",IF(M34="b","",IF(M34="B","",IF(M34="i","",IF(M34="I",""," Value must be B or I - Does this include more than base pay? ")))))</f>
        <v/>
      </c>
    </row>
    <row r="35" spans="2:22" ht="130.5" customHeight="1">
      <c r="B35" s="174" t="str">
        <f t="shared" si="8"/>
        <v/>
      </c>
      <c r="C35" s="262">
        <v>140</v>
      </c>
      <c r="D35" s="263">
        <v>110</v>
      </c>
      <c r="E35" s="263" t="s">
        <v>227</v>
      </c>
      <c r="F35" s="264" t="s">
        <v>176</v>
      </c>
      <c r="G35" s="148"/>
      <c r="H35" s="147"/>
      <c r="I35" s="147"/>
      <c r="J35" s="147"/>
      <c r="K35" s="151"/>
      <c r="L35" s="149"/>
      <c r="M35" s="150"/>
      <c r="O35" s="253" t="str">
        <f t="shared" si="9"/>
        <v/>
      </c>
      <c r="P35" s="253" t="str">
        <f t="shared" si="10"/>
        <v/>
      </c>
      <c r="Q35" s="253" t="str">
        <f t="shared" si="11"/>
        <v/>
      </c>
      <c r="R35" s="253" t="str">
        <f t="shared" si="12"/>
        <v/>
      </c>
      <c r="S35" s="253" t="str">
        <f t="shared" si="13"/>
        <v/>
      </c>
      <c r="T35" s="253" t="str">
        <f t="shared" si="14"/>
        <v/>
      </c>
      <c r="U35" s="253" t="str">
        <f t="shared" si="15"/>
        <v/>
      </c>
      <c r="V35" s="253" t="str">
        <f t="shared" si="16"/>
        <v/>
      </c>
    </row>
    <row r="36" spans="2:22" ht="130.5" customHeight="1">
      <c r="B36" s="174" t="str">
        <f t="shared" si="8"/>
        <v/>
      </c>
      <c r="C36" s="262">
        <v>140</v>
      </c>
      <c r="D36" s="263">
        <v>120</v>
      </c>
      <c r="E36" s="263" t="s">
        <v>177</v>
      </c>
      <c r="F36" s="264" t="s">
        <v>178</v>
      </c>
      <c r="G36" s="148"/>
      <c r="H36" s="147"/>
      <c r="I36" s="147"/>
      <c r="J36" s="147"/>
      <c r="K36" s="151"/>
      <c r="L36" s="149"/>
      <c r="M36" s="150"/>
      <c r="O36" s="253" t="str">
        <f t="shared" si="9"/>
        <v/>
      </c>
      <c r="P36" s="253" t="str">
        <f t="shared" si="10"/>
        <v/>
      </c>
      <c r="Q36" s="253" t="str">
        <f t="shared" si="11"/>
        <v/>
      </c>
      <c r="R36" s="253" t="str">
        <f t="shared" si="12"/>
        <v/>
      </c>
      <c r="S36" s="253" t="str">
        <f t="shared" si="13"/>
        <v/>
      </c>
      <c r="T36" s="253" t="str">
        <f t="shared" si="14"/>
        <v/>
      </c>
      <c r="U36" s="253" t="str">
        <f t="shared" si="15"/>
        <v/>
      </c>
      <c r="V36" s="253" t="str">
        <f t="shared" si="16"/>
        <v/>
      </c>
    </row>
    <row r="37" spans="2:22" ht="144" customHeight="1">
      <c r="B37" s="174" t="str">
        <f t="shared" si="8"/>
        <v/>
      </c>
      <c r="C37" s="262">
        <v>140</v>
      </c>
      <c r="D37" s="263">
        <v>130</v>
      </c>
      <c r="E37" s="263" t="s">
        <v>547</v>
      </c>
      <c r="F37" s="264" t="s">
        <v>535</v>
      </c>
      <c r="G37" s="148"/>
      <c r="H37" s="147"/>
      <c r="I37" s="147"/>
      <c r="J37" s="147"/>
      <c r="K37" s="151"/>
      <c r="L37" s="149"/>
      <c r="M37" s="150"/>
      <c r="O37" s="253" t="str">
        <f t="shared" si="9"/>
        <v/>
      </c>
      <c r="P37" s="253" t="str">
        <f t="shared" si="10"/>
        <v/>
      </c>
      <c r="Q37" s="253" t="str">
        <f t="shared" si="11"/>
        <v/>
      </c>
      <c r="R37" s="253" t="str">
        <f t="shared" si="12"/>
        <v/>
      </c>
      <c r="S37" s="253" t="str">
        <f t="shared" si="13"/>
        <v/>
      </c>
      <c r="T37" s="253" t="str">
        <f t="shared" si="14"/>
        <v/>
      </c>
      <c r="U37" s="253" t="str">
        <f t="shared" si="15"/>
        <v/>
      </c>
      <c r="V37" s="253" t="str">
        <f t="shared" si="16"/>
        <v/>
      </c>
    </row>
    <row r="38" spans="2:22" ht="130.5" customHeight="1">
      <c r="B38" s="174" t="str">
        <f t="shared" si="8"/>
        <v/>
      </c>
      <c r="C38" s="262">
        <v>140</v>
      </c>
      <c r="D38" s="263">
        <v>135</v>
      </c>
      <c r="E38" s="263" t="s">
        <v>240</v>
      </c>
      <c r="F38" s="264" t="s">
        <v>583</v>
      </c>
      <c r="G38" s="148"/>
      <c r="H38" s="147"/>
      <c r="I38" s="147"/>
      <c r="J38" s="147"/>
      <c r="K38" s="151"/>
      <c r="L38" s="149"/>
      <c r="M38" s="150"/>
      <c r="O38" s="253" t="str">
        <f t="shared" si="9"/>
        <v/>
      </c>
      <c r="P38" s="253" t="str">
        <f t="shared" si="10"/>
        <v/>
      </c>
      <c r="Q38" s="253" t="str">
        <f t="shared" si="11"/>
        <v/>
      </c>
      <c r="R38" s="253" t="str">
        <f t="shared" si="12"/>
        <v/>
      </c>
      <c r="S38" s="253" t="str">
        <f t="shared" si="13"/>
        <v/>
      </c>
      <c r="T38" s="253" t="str">
        <f t="shared" si="14"/>
        <v/>
      </c>
      <c r="U38" s="253" t="str">
        <f t="shared" si="15"/>
        <v/>
      </c>
      <c r="V38" s="253" t="str">
        <f t="shared" si="16"/>
        <v/>
      </c>
    </row>
    <row r="39" spans="2:22" ht="183" customHeight="1">
      <c r="B39" s="174" t="str">
        <f t="shared" si="8"/>
        <v/>
      </c>
      <c r="C39" s="262">
        <v>140</v>
      </c>
      <c r="D39" s="263">
        <v>140</v>
      </c>
      <c r="E39" s="263" t="s">
        <v>548</v>
      </c>
      <c r="F39" s="264" t="s">
        <v>536</v>
      </c>
      <c r="G39" s="148"/>
      <c r="H39" s="147"/>
      <c r="I39" s="147"/>
      <c r="J39" s="147"/>
      <c r="K39" s="151"/>
      <c r="L39" s="149"/>
      <c r="M39" s="150"/>
      <c r="O39" s="253" t="str">
        <f t="shared" si="9"/>
        <v/>
      </c>
      <c r="P39" s="253" t="str">
        <f t="shared" si="10"/>
        <v/>
      </c>
      <c r="Q39" s="253" t="str">
        <f t="shared" si="11"/>
        <v/>
      </c>
      <c r="R39" s="253" t="str">
        <f t="shared" si="12"/>
        <v/>
      </c>
      <c r="S39" s="253" t="str">
        <f t="shared" si="13"/>
        <v/>
      </c>
      <c r="T39" s="253" t="str">
        <f t="shared" si="14"/>
        <v/>
      </c>
      <c r="U39" s="253" t="str">
        <f t="shared" si="15"/>
        <v/>
      </c>
      <c r="V39" s="253" t="str">
        <f t="shared" si="16"/>
        <v/>
      </c>
    </row>
    <row r="40" spans="2:22" ht="130.5" customHeight="1">
      <c r="B40" s="174" t="str">
        <f t="shared" si="8"/>
        <v/>
      </c>
      <c r="C40" s="262">
        <v>140</v>
      </c>
      <c r="D40" s="263">
        <v>150</v>
      </c>
      <c r="E40" s="263" t="s">
        <v>243</v>
      </c>
      <c r="F40" s="264" t="s">
        <v>189</v>
      </c>
      <c r="G40" s="148"/>
      <c r="H40" s="147"/>
      <c r="I40" s="147"/>
      <c r="J40" s="147"/>
      <c r="K40" s="151"/>
      <c r="L40" s="149"/>
      <c r="M40" s="150"/>
      <c r="O40" s="253" t="str">
        <f t="shared" si="9"/>
        <v/>
      </c>
      <c r="P40" s="253" t="str">
        <f t="shared" si="10"/>
        <v/>
      </c>
      <c r="Q40" s="253" t="str">
        <f t="shared" si="11"/>
        <v/>
      </c>
      <c r="R40" s="253" t="str">
        <f t="shared" si="12"/>
        <v/>
      </c>
      <c r="S40" s="253" t="str">
        <f t="shared" si="13"/>
        <v/>
      </c>
      <c r="T40" s="253" t="str">
        <f t="shared" si="14"/>
        <v/>
      </c>
      <c r="U40" s="253" t="str">
        <f t="shared" si="15"/>
        <v/>
      </c>
      <c r="V40" s="253" t="str">
        <f t="shared" si="16"/>
        <v/>
      </c>
    </row>
    <row r="41" spans="2:22" ht="130.5" customHeight="1">
      <c r="B41" s="174" t="str">
        <f t="shared" si="8"/>
        <v/>
      </c>
      <c r="C41" s="262">
        <v>140</v>
      </c>
      <c r="D41" s="263">
        <v>160</v>
      </c>
      <c r="E41" s="263" t="s">
        <v>549</v>
      </c>
      <c r="F41" s="264" t="s">
        <v>545</v>
      </c>
      <c r="G41" s="148"/>
      <c r="H41" s="147"/>
      <c r="I41" s="147"/>
      <c r="J41" s="147"/>
      <c r="K41" s="151"/>
      <c r="L41" s="149"/>
      <c r="M41" s="150"/>
      <c r="O41" s="253" t="str">
        <f t="shared" si="9"/>
        <v/>
      </c>
      <c r="P41" s="253" t="str">
        <f t="shared" si="10"/>
        <v/>
      </c>
      <c r="Q41" s="253" t="str">
        <f t="shared" si="11"/>
        <v/>
      </c>
      <c r="R41" s="253" t="str">
        <f t="shared" si="12"/>
        <v/>
      </c>
      <c r="S41" s="253" t="str">
        <f t="shared" si="13"/>
        <v/>
      </c>
      <c r="T41" s="253" t="str">
        <f t="shared" si="14"/>
        <v/>
      </c>
      <c r="U41" s="253" t="str">
        <f t="shared" si="15"/>
        <v/>
      </c>
      <c r="V41" s="253" t="str">
        <f t="shared" si="16"/>
        <v/>
      </c>
    </row>
    <row r="42" spans="2:22" ht="144" customHeight="1">
      <c r="B42" s="174" t="str">
        <f t="shared" si="8"/>
        <v/>
      </c>
      <c r="C42" s="262">
        <v>140</v>
      </c>
      <c r="D42" s="263">
        <v>170</v>
      </c>
      <c r="E42" s="263" t="s">
        <v>550</v>
      </c>
      <c r="F42" s="264" t="s">
        <v>571</v>
      </c>
      <c r="G42" s="148"/>
      <c r="H42" s="147"/>
      <c r="I42" s="147"/>
      <c r="J42" s="147"/>
      <c r="K42" s="151"/>
      <c r="L42" s="149"/>
      <c r="M42" s="150"/>
      <c r="O42" s="253" t="str">
        <f t="shared" si="9"/>
        <v/>
      </c>
      <c r="P42" s="253" t="str">
        <f t="shared" si="10"/>
        <v/>
      </c>
      <c r="Q42" s="253" t="str">
        <f t="shared" si="11"/>
        <v/>
      </c>
      <c r="R42" s="253" t="str">
        <f t="shared" si="12"/>
        <v/>
      </c>
      <c r="S42" s="253" t="str">
        <f t="shared" si="13"/>
        <v/>
      </c>
      <c r="T42" s="253" t="str">
        <f t="shared" si="14"/>
        <v/>
      </c>
      <c r="U42" s="253" t="str">
        <f t="shared" si="15"/>
        <v/>
      </c>
      <c r="V42" s="253" t="str">
        <f t="shared" si="16"/>
        <v/>
      </c>
    </row>
    <row r="43" spans="2:22" ht="130.5" customHeight="1">
      <c r="B43" s="174" t="str">
        <f t="shared" si="8"/>
        <v/>
      </c>
      <c r="C43" s="262">
        <v>150</v>
      </c>
      <c r="D43" s="263">
        <v>110</v>
      </c>
      <c r="E43" s="263" t="s">
        <v>184</v>
      </c>
      <c r="F43" s="264" t="s">
        <v>185</v>
      </c>
      <c r="G43" s="148"/>
      <c r="H43" s="147"/>
      <c r="I43" s="147"/>
      <c r="J43" s="147"/>
      <c r="K43" s="151"/>
      <c r="L43" s="149"/>
      <c r="M43" s="150"/>
      <c r="O43" s="253" t="str">
        <f t="shared" si="9"/>
        <v/>
      </c>
      <c r="P43" s="253" t="str">
        <f t="shared" si="10"/>
        <v/>
      </c>
      <c r="Q43" s="253" t="str">
        <f t="shared" si="11"/>
        <v/>
      </c>
      <c r="R43" s="253" t="str">
        <f t="shared" si="12"/>
        <v/>
      </c>
      <c r="S43" s="253" t="str">
        <f t="shared" si="13"/>
        <v/>
      </c>
      <c r="T43" s="253" t="str">
        <f t="shared" si="14"/>
        <v/>
      </c>
      <c r="U43" s="253" t="str">
        <f t="shared" si="15"/>
        <v/>
      </c>
      <c r="V43" s="253" t="str">
        <f t="shared" si="16"/>
        <v/>
      </c>
    </row>
    <row r="44" spans="2:22" ht="130.5" customHeight="1">
      <c r="B44" s="174" t="str">
        <f t="shared" si="8"/>
        <v/>
      </c>
      <c r="C44" s="262">
        <v>150</v>
      </c>
      <c r="D44" s="263">
        <v>120</v>
      </c>
      <c r="E44" s="263" t="s">
        <v>186</v>
      </c>
      <c r="F44" s="264" t="s">
        <v>187</v>
      </c>
      <c r="G44" s="148"/>
      <c r="H44" s="147"/>
      <c r="I44" s="147"/>
      <c r="J44" s="147"/>
      <c r="K44" s="151"/>
      <c r="L44" s="149"/>
      <c r="M44" s="150"/>
      <c r="O44" s="253" t="str">
        <f t="shared" si="9"/>
        <v/>
      </c>
      <c r="P44" s="253" t="str">
        <f t="shared" si="10"/>
        <v/>
      </c>
      <c r="Q44" s="253" t="str">
        <f t="shared" si="11"/>
        <v/>
      </c>
      <c r="R44" s="253" t="str">
        <f t="shared" si="12"/>
        <v/>
      </c>
      <c r="S44" s="253" t="str">
        <f t="shared" si="13"/>
        <v/>
      </c>
      <c r="T44" s="253" t="str">
        <f t="shared" si="14"/>
        <v/>
      </c>
      <c r="U44" s="253" t="str">
        <f t="shared" si="15"/>
        <v/>
      </c>
      <c r="V44" s="253" t="str">
        <f t="shared" si="16"/>
        <v/>
      </c>
    </row>
    <row r="45" spans="2:22" ht="130.5" customHeight="1">
      <c r="B45" s="174" t="str">
        <f t="shared" si="8"/>
        <v/>
      </c>
      <c r="C45" s="262">
        <v>150</v>
      </c>
      <c r="D45" s="263">
        <v>130</v>
      </c>
      <c r="E45" s="263" t="s">
        <v>188</v>
      </c>
      <c r="F45" s="264" t="s">
        <v>201</v>
      </c>
      <c r="G45" s="148"/>
      <c r="H45" s="147"/>
      <c r="I45" s="147"/>
      <c r="J45" s="147"/>
      <c r="K45" s="151"/>
      <c r="L45" s="149"/>
      <c r="M45" s="150"/>
      <c r="O45" s="253" t="str">
        <f t="shared" si="9"/>
        <v/>
      </c>
      <c r="P45" s="253" t="str">
        <f t="shared" si="10"/>
        <v/>
      </c>
      <c r="Q45" s="253" t="str">
        <f t="shared" si="11"/>
        <v/>
      </c>
      <c r="R45" s="253" t="str">
        <f t="shared" si="12"/>
        <v/>
      </c>
      <c r="S45" s="253" t="str">
        <f t="shared" si="13"/>
        <v/>
      </c>
      <c r="T45" s="253" t="str">
        <f t="shared" si="14"/>
        <v/>
      </c>
      <c r="U45" s="253" t="str">
        <f t="shared" si="15"/>
        <v/>
      </c>
      <c r="V45" s="253" t="str">
        <f t="shared" si="16"/>
        <v/>
      </c>
    </row>
    <row r="46" spans="2:22" ht="130.5" customHeight="1">
      <c r="B46" s="174" t="str">
        <f t="shared" si="8"/>
        <v/>
      </c>
      <c r="C46" s="262">
        <v>150</v>
      </c>
      <c r="D46" s="263">
        <v>140</v>
      </c>
      <c r="E46" s="263" t="s">
        <v>202</v>
      </c>
      <c r="F46" s="264" t="s">
        <v>255</v>
      </c>
      <c r="G46" s="148"/>
      <c r="H46" s="147"/>
      <c r="I46" s="147"/>
      <c r="J46" s="147"/>
      <c r="K46" s="151"/>
      <c r="L46" s="149"/>
      <c r="M46" s="150"/>
      <c r="O46" s="253" t="str">
        <f t="shared" si="9"/>
        <v/>
      </c>
      <c r="P46" s="253" t="str">
        <f t="shared" si="10"/>
        <v/>
      </c>
      <c r="Q46" s="253" t="str">
        <f t="shared" si="11"/>
        <v/>
      </c>
      <c r="R46" s="253" t="str">
        <f t="shared" si="12"/>
        <v/>
      </c>
      <c r="S46" s="253" t="str">
        <f t="shared" si="13"/>
        <v/>
      </c>
      <c r="T46" s="253" t="str">
        <f t="shared" si="14"/>
        <v/>
      </c>
      <c r="U46" s="253" t="str">
        <f t="shared" si="15"/>
        <v/>
      </c>
      <c r="V46" s="253" t="str">
        <f t="shared" si="16"/>
        <v/>
      </c>
    </row>
    <row r="47" spans="2:22" ht="130.5" customHeight="1">
      <c r="B47" s="174" t="str">
        <f t="shared" si="8"/>
        <v/>
      </c>
      <c r="C47" s="262">
        <v>150</v>
      </c>
      <c r="D47" s="263">
        <v>150</v>
      </c>
      <c r="E47" s="263" t="s">
        <v>203</v>
      </c>
      <c r="F47" s="264" t="s">
        <v>507</v>
      </c>
      <c r="G47" s="148"/>
      <c r="H47" s="147"/>
      <c r="I47" s="147"/>
      <c r="J47" s="147"/>
      <c r="K47" s="151"/>
      <c r="L47" s="149"/>
      <c r="M47" s="150"/>
      <c r="O47" s="253" t="str">
        <f t="shared" si="9"/>
        <v/>
      </c>
      <c r="P47" s="253" t="str">
        <f t="shared" si="10"/>
        <v/>
      </c>
      <c r="Q47" s="253" t="str">
        <f t="shared" si="11"/>
        <v/>
      </c>
      <c r="R47" s="253" t="str">
        <f t="shared" si="12"/>
        <v/>
      </c>
      <c r="S47" s="253" t="str">
        <f t="shared" si="13"/>
        <v/>
      </c>
      <c r="T47" s="253" t="str">
        <f t="shared" si="14"/>
        <v/>
      </c>
      <c r="U47" s="253" t="str">
        <f t="shared" si="15"/>
        <v/>
      </c>
      <c r="V47" s="253" t="str">
        <f t="shared" si="16"/>
        <v/>
      </c>
    </row>
    <row r="48" spans="2:22" ht="130.5" customHeight="1">
      <c r="B48" s="174" t="str">
        <f t="shared" si="8"/>
        <v/>
      </c>
      <c r="C48" s="262">
        <v>150</v>
      </c>
      <c r="D48" s="263">
        <v>160</v>
      </c>
      <c r="E48" s="263" t="s">
        <v>256</v>
      </c>
      <c r="F48" s="264" t="s">
        <v>148</v>
      </c>
      <c r="G48" s="148"/>
      <c r="H48" s="147"/>
      <c r="I48" s="147"/>
      <c r="J48" s="147"/>
      <c r="K48" s="151"/>
      <c r="L48" s="149"/>
      <c r="M48" s="150"/>
      <c r="O48" s="253" t="str">
        <f t="shared" si="9"/>
        <v/>
      </c>
      <c r="P48" s="253" t="str">
        <f t="shared" si="10"/>
        <v/>
      </c>
      <c r="Q48" s="253" t="str">
        <f t="shared" si="11"/>
        <v/>
      </c>
      <c r="R48" s="253" t="str">
        <f t="shared" si="12"/>
        <v/>
      </c>
      <c r="S48" s="253" t="str">
        <f t="shared" si="13"/>
        <v/>
      </c>
      <c r="T48" s="253" t="str">
        <f t="shared" si="14"/>
        <v/>
      </c>
      <c r="U48" s="253" t="str">
        <f t="shared" si="15"/>
        <v/>
      </c>
      <c r="V48" s="253" t="str">
        <f t="shared" si="16"/>
        <v/>
      </c>
    </row>
    <row r="49" spans="2:22" ht="130.5" customHeight="1">
      <c r="B49" s="174" t="str">
        <f t="shared" si="8"/>
        <v/>
      </c>
      <c r="C49" s="262">
        <v>150</v>
      </c>
      <c r="D49" s="263">
        <v>170</v>
      </c>
      <c r="E49" s="263" t="s">
        <v>149</v>
      </c>
      <c r="F49" s="264" t="s">
        <v>150</v>
      </c>
      <c r="G49" s="148"/>
      <c r="H49" s="147"/>
      <c r="I49" s="147"/>
      <c r="J49" s="147"/>
      <c r="K49" s="151"/>
      <c r="L49" s="149"/>
      <c r="M49" s="150"/>
      <c r="O49" s="253" t="str">
        <f t="shared" si="9"/>
        <v/>
      </c>
      <c r="P49" s="253" t="str">
        <f t="shared" si="10"/>
        <v/>
      </c>
      <c r="Q49" s="253" t="str">
        <f t="shared" si="11"/>
        <v/>
      </c>
      <c r="R49" s="253" t="str">
        <f t="shared" si="12"/>
        <v/>
      </c>
      <c r="S49" s="253" t="str">
        <f t="shared" si="13"/>
        <v/>
      </c>
      <c r="T49" s="253" t="str">
        <f t="shared" si="14"/>
        <v/>
      </c>
      <c r="U49" s="253" t="str">
        <f t="shared" si="15"/>
        <v/>
      </c>
      <c r="V49" s="253" t="str">
        <f t="shared" si="16"/>
        <v/>
      </c>
    </row>
    <row r="50" spans="2:22" ht="194.1" customHeight="1">
      <c r="B50" s="174" t="str">
        <f t="shared" si="8"/>
        <v/>
      </c>
      <c r="C50" s="262">
        <v>150</v>
      </c>
      <c r="D50" s="263">
        <v>180</v>
      </c>
      <c r="E50" s="263" t="s">
        <v>551</v>
      </c>
      <c r="F50" s="264" t="s">
        <v>572</v>
      </c>
      <c r="G50" s="148"/>
      <c r="H50" s="147"/>
      <c r="I50" s="147"/>
      <c r="J50" s="147"/>
      <c r="K50" s="151"/>
      <c r="L50" s="149"/>
      <c r="M50" s="150"/>
      <c r="O50" s="253" t="str">
        <f t="shared" si="9"/>
        <v/>
      </c>
      <c r="P50" s="253" t="str">
        <f t="shared" si="10"/>
        <v/>
      </c>
      <c r="Q50" s="253" t="str">
        <f t="shared" si="11"/>
        <v/>
      </c>
      <c r="R50" s="253" t="str">
        <f t="shared" si="12"/>
        <v/>
      </c>
      <c r="S50" s="253" t="str">
        <f t="shared" si="13"/>
        <v/>
      </c>
      <c r="T50" s="253" t="str">
        <f t="shared" si="14"/>
        <v/>
      </c>
      <c r="U50" s="253" t="str">
        <f t="shared" si="15"/>
        <v/>
      </c>
      <c r="V50" s="253" t="str">
        <f t="shared" si="16"/>
        <v/>
      </c>
    </row>
    <row r="51" spans="2:22" ht="194.1" customHeight="1">
      <c r="B51" s="174" t="str">
        <f t="shared" si="8"/>
        <v/>
      </c>
      <c r="C51" s="262">
        <v>150</v>
      </c>
      <c r="D51" s="263">
        <v>185</v>
      </c>
      <c r="E51" s="263" t="s">
        <v>552</v>
      </c>
      <c r="F51" s="264" t="s">
        <v>530</v>
      </c>
      <c r="G51" s="148"/>
      <c r="H51" s="147"/>
      <c r="I51" s="147"/>
      <c r="J51" s="147"/>
      <c r="K51" s="151"/>
      <c r="L51" s="149"/>
      <c r="M51" s="150"/>
      <c r="O51" s="253" t="str">
        <f t="shared" si="9"/>
        <v/>
      </c>
      <c r="P51" s="253" t="str">
        <f t="shared" si="10"/>
        <v/>
      </c>
      <c r="Q51" s="253" t="str">
        <f t="shared" si="11"/>
        <v/>
      </c>
      <c r="R51" s="253" t="str">
        <f t="shared" si="12"/>
        <v/>
      </c>
      <c r="S51" s="253" t="str">
        <f t="shared" si="13"/>
        <v/>
      </c>
      <c r="T51" s="253" t="str">
        <f t="shared" si="14"/>
        <v/>
      </c>
      <c r="U51" s="253" t="str">
        <f t="shared" si="15"/>
        <v/>
      </c>
      <c r="V51" s="253" t="str">
        <f t="shared" si="16"/>
        <v/>
      </c>
    </row>
    <row r="52" spans="2:22" ht="130.5" customHeight="1">
      <c r="B52" s="174" t="str">
        <f t="shared" si="8"/>
        <v/>
      </c>
      <c r="C52" s="262">
        <v>160</v>
      </c>
      <c r="D52" s="263">
        <v>110</v>
      </c>
      <c r="E52" s="263" t="s">
        <v>143</v>
      </c>
      <c r="F52" s="264" t="s">
        <v>144</v>
      </c>
      <c r="G52" s="148"/>
      <c r="H52" s="147"/>
      <c r="I52" s="147"/>
      <c r="J52" s="147"/>
      <c r="K52" s="151"/>
      <c r="L52" s="149"/>
      <c r="M52" s="150"/>
      <c r="O52" s="253" t="str">
        <f t="shared" si="9"/>
        <v/>
      </c>
      <c r="P52" s="253" t="str">
        <f t="shared" si="10"/>
        <v/>
      </c>
      <c r="Q52" s="253" t="str">
        <f t="shared" si="11"/>
        <v/>
      </c>
      <c r="R52" s="253" t="str">
        <f t="shared" si="12"/>
        <v/>
      </c>
      <c r="S52" s="253" t="str">
        <f t="shared" si="13"/>
        <v/>
      </c>
      <c r="T52" s="253" t="str">
        <f t="shared" si="14"/>
        <v/>
      </c>
      <c r="U52" s="253" t="str">
        <f t="shared" si="15"/>
        <v/>
      </c>
      <c r="V52" s="253" t="str">
        <f t="shared" si="16"/>
        <v/>
      </c>
    </row>
    <row r="53" spans="2:22" ht="130.5" customHeight="1">
      <c r="B53" s="174" t="str">
        <f t="shared" si="8"/>
        <v/>
      </c>
      <c r="C53" s="262">
        <v>160</v>
      </c>
      <c r="D53" s="263">
        <v>120</v>
      </c>
      <c r="E53" s="263" t="s">
        <v>145</v>
      </c>
      <c r="F53" s="264" t="s">
        <v>146</v>
      </c>
      <c r="G53" s="148"/>
      <c r="H53" s="147"/>
      <c r="I53" s="147"/>
      <c r="J53" s="147"/>
      <c r="K53" s="151"/>
      <c r="L53" s="149"/>
      <c r="M53" s="150"/>
      <c r="O53" s="253" t="str">
        <f t="shared" si="9"/>
        <v/>
      </c>
      <c r="P53" s="253" t="str">
        <f t="shared" si="10"/>
        <v/>
      </c>
      <c r="Q53" s="253" t="str">
        <f t="shared" si="11"/>
        <v/>
      </c>
      <c r="R53" s="253" t="str">
        <f t="shared" si="12"/>
        <v/>
      </c>
      <c r="S53" s="253" t="str">
        <f t="shared" si="13"/>
        <v/>
      </c>
      <c r="T53" s="253" t="str">
        <f t="shared" si="14"/>
        <v/>
      </c>
      <c r="U53" s="253" t="str">
        <f t="shared" si="15"/>
        <v/>
      </c>
      <c r="V53" s="253" t="str">
        <f t="shared" si="16"/>
        <v/>
      </c>
    </row>
    <row r="54" spans="2:22" ht="130.5" customHeight="1">
      <c r="B54" s="174" t="str">
        <f t="shared" si="8"/>
        <v/>
      </c>
      <c r="C54" s="262">
        <v>160</v>
      </c>
      <c r="D54" s="263">
        <v>130</v>
      </c>
      <c r="E54" s="263" t="s">
        <v>147</v>
      </c>
      <c r="F54" s="264" t="s">
        <v>93</v>
      </c>
      <c r="G54" s="148"/>
      <c r="H54" s="147"/>
      <c r="I54" s="147"/>
      <c r="J54" s="147"/>
      <c r="K54" s="151"/>
      <c r="L54" s="149"/>
      <c r="M54" s="150"/>
      <c r="O54" s="253" t="str">
        <f t="shared" si="9"/>
        <v/>
      </c>
      <c r="P54" s="253" t="str">
        <f t="shared" si="10"/>
        <v/>
      </c>
      <c r="Q54" s="253" t="str">
        <f t="shared" si="11"/>
        <v/>
      </c>
      <c r="R54" s="253" t="str">
        <f t="shared" si="12"/>
        <v/>
      </c>
      <c r="S54" s="253" t="str">
        <f t="shared" si="13"/>
        <v/>
      </c>
      <c r="T54" s="253" t="str">
        <f t="shared" si="14"/>
        <v/>
      </c>
      <c r="U54" s="253" t="str">
        <f t="shared" si="15"/>
        <v/>
      </c>
      <c r="V54" s="253" t="str">
        <f t="shared" si="16"/>
        <v/>
      </c>
    </row>
    <row r="55" spans="2:22" ht="167.1" customHeight="1">
      <c r="B55" s="174" t="str">
        <f t="shared" si="8"/>
        <v/>
      </c>
      <c r="C55" s="262">
        <v>160</v>
      </c>
      <c r="D55" s="263">
        <v>140</v>
      </c>
      <c r="E55" s="263" t="s">
        <v>539</v>
      </c>
      <c r="F55" s="264" t="s">
        <v>525</v>
      </c>
      <c r="G55" s="148"/>
      <c r="H55" s="147"/>
      <c r="I55" s="147"/>
      <c r="J55" s="147"/>
      <c r="K55" s="151"/>
      <c r="L55" s="149"/>
      <c r="M55" s="150"/>
      <c r="O55" s="253" t="str">
        <f t="shared" si="9"/>
        <v/>
      </c>
      <c r="P55" s="253" t="str">
        <f t="shared" si="10"/>
        <v/>
      </c>
      <c r="Q55" s="253" t="str">
        <f t="shared" si="11"/>
        <v/>
      </c>
      <c r="R55" s="253" t="str">
        <f t="shared" si="12"/>
        <v/>
      </c>
      <c r="S55" s="253" t="str">
        <f t="shared" si="13"/>
        <v/>
      </c>
      <c r="T55" s="253" t="str">
        <f t="shared" si="14"/>
        <v/>
      </c>
      <c r="U55" s="253" t="str">
        <f t="shared" si="15"/>
        <v/>
      </c>
      <c r="V55" s="253" t="str">
        <f t="shared" si="16"/>
        <v/>
      </c>
    </row>
    <row r="56" spans="2:22" ht="195.95" customHeight="1">
      <c r="B56" s="174" t="str">
        <f t="shared" si="8"/>
        <v/>
      </c>
      <c r="C56" s="262">
        <v>160</v>
      </c>
      <c r="D56" s="263">
        <v>145</v>
      </c>
      <c r="E56" s="263" t="s">
        <v>553</v>
      </c>
      <c r="F56" s="264" t="s">
        <v>526</v>
      </c>
      <c r="G56" s="148"/>
      <c r="H56" s="147"/>
      <c r="I56" s="147"/>
      <c r="J56" s="147"/>
      <c r="K56" s="151"/>
      <c r="L56" s="149"/>
      <c r="M56" s="150"/>
      <c r="O56" s="253" t="str">
        <f t="shared" si="9"/>
        <v/>
      </c>
      <c r="P56" s="253" t="str">
        <f t="shared" si="10"/>
        <v/>
      </c>
      <c r="Q56" s="253" t="str">
        <f t="shared" si="11"/>
        <v/>
      </c>
      <c r="R56" s="253" t="str">
        <f t="shared" si="12"/>
        <v/>
      </c>
      <c r="S56" s="253" t="str">
        <f t="shared" si="13"/>
        <v/>
      </c>
      <c r="T56" s="253" t="str">
        <f t="shared" si="14"/>
        <v/>
      </c>
      <c r="U56" s="253" t="str">
        <f t="shared" si="15"/>
        <v/>
      </c>
      <c r="V56" s="253" t="str">
        <f t="shared" si="16"/>
        <v/>
      </c>
    </row>
    <row r="57" spans="2:22" ht="130.5" customHeight="1">
      <c r="B57" s="174" t="str">
        <f t="shared" si="8"/>
        <v/>
      </c>
      <c r="C57" s="262">
        <v>160</v>
      </c>
      <c r="D57" s="263">
        <v>150</v>
      </c>
      <c r="E57" s="263" t="s">
        <v>159</v>
      </c>
      <c r="F57" s="264" t="s">
        <v>265</v>
      </c>
      <c r="G57" s="148"/>
      <c r="H57" s="147"/>
      <c r="I57" s="147"/>
      <c r="J57" s="147"/>
      <c r="K57" s="151"/>
      <c r="L57" s="149"/>
      <c r="M57" s="150"/>
      <c r="O57" s="253" t="str">
        <f t="shared" si="9"/>
        <v/>
      </c>
      <c r="P57" s="253" t="str">
        <f t="shared" si="10"/>
        <v/>
      </c>
      <c r="Q57" s="253" t="str">
        <f t="shared" si="11"/>
        <v/>
      </c>
      <c r="R57" s="253" t="str">
        <f t="shared" si="12"/>
        <v/>
      </c>
      <c r="S57" s="253" t="str">
        <f t="shared" si="13"/>
        <v/>
      </c>
      <c r="T57" s="253" t="str">
        <f t="shared" si="14"/>
        <v/>
      </c>
      <c r="U57" s="253" t="str">
        <f t="shared" si="15"/>
        <v/>
      </c>
      <c r="V57" s="253" t="str">
        <f t="shared" si="16"/>
        <v/>
      </c>
    </row>
    <row r="58" spans="2:22" ht="130.5" customHeight="1">
      <c r="B58" s="174" t="str">
        <f t="shared" si="8"/>
        <v/>
      </c>
      <c r="C58" s="262">
        <v>170</v>
      </c>
      <c r="D58" s="263">
        <v>110</v>
      </c>
      <c r="E58" s="263" t="s">
        <v>266</v>
      </c>
      <c r="F58" s="264" t="s">
        <v>213</v>
      </c>
      <c r="G58" s="148"/>
      <c r="H58" s="147"/>
      <c r="I58" s="147"/>
      <c r="J58" s="147"/>
      <c r="K58" s="151"/>
      <c r="L58" s="149"/>
      <c r="M58" s="150"/>
      <c r="O58" s="253" t="str">
        <f t="shared" si="9"/>
        <v/>
      </c>
      <c r="P58" s="253" t="str">
        <f t="shared" si="10"/>
        <v/>
      </c>
      <c r="Q58" s="253" t="str">
        <f t="shared" si="11"/>
        <v/>
      </c>
      <c r="R58" s="253" t="str">
        <f t="shared" si="12"/>
        <v/>
      </c>
      <c r="S58" s="253" t="str">
        <f t="shared" si="13"/>
        <v/>
      </c>
      <c r="T58" s="253" t="str">
        <f t="shared" si="14"/>
        <v/>
      </c>
      <c r="U58" s="253" t="str">
        <f t="shared" si="15"/>
        <v/>
      </c>
      <c r="V58" s="253" t="str">
        <f t="shared" si="16"/>
        <v/>
      </c>
    </row>
    <row r="59" spans="2:22" ht="130.5" customHeight="1">
      <c r="B59" s="174" t="str">
        <f t="shared" si="8"/>
        <v/>
      </c>
      <c r="C59" s="262">
        <v>170</v>
      </c>
      <c r="D59" s="263">
        <v>120</v>
      </c>
      <c r="E59" s="263" t="s">
        <v>214</v>
      </c>
      <c r="F59" s="264" t="s">
        <v>102</v>
      </c>
      <c r="G59" s="148"/>
      <c r="H59" s="147"/>
      <c r="I59" s="147"/>
      <c r="J59" s="147"/>
      <c r="K59" s="151"/>
      <c r="L59" s="149"/>
      <c r="M59" s="150"/>
      <c r="O59" s="253" t="str">
        <f t="shared" si="9"/>
        <v/>
      </c>
      <c r="P59" s="253" t="str">
        <f t="shared" si="10"/>
        <v/>
      </c>
      <c r="Q59" s="253" t="str">
        <f t="shared" si="11"/>
        <v/>
      </c>
      <c r="R59" s="253" t="str">
        <f t="shared" si="12"/>
        <v/>
      </c>
      <c r="S59" s="253" t="str">
        <f t="shared" si="13"/>
        <v/>
      </c>
      <c r="T59" s="253" t="str">
        <f t="shared" si="14"/>
        <v/>
      </c>
      <c r="U59" s="253" t="str">
        <f t="shared" si="15"/>
        <v/>
      </c>
      <c r="V59" s="253" t="str">
        <f t="shared" si="16"/>
        <v/>
      </c>
    </row>
    <row r="60" spans="2:22" ht="130.5" customHeight="1">
      <c r="B60" s="174" t="str">
        <f t="shared" si="8"/>
        <v/>
      </c>
      <c r="C60" s="262">
        <v>170</v>
      </c>
      <c r="D60" s="263">
        <v>130</v>
      </c>
      <c r="E60" s="263" t="s">
        <v>103</v>
      </c>
      <c r="F60" s="264" t="s">
        <v>160</v>
      </c>
      <c r="G60" s="148"/>
      <c r="H60" s="147"/>
      <c r="I60" s="147"/>
      <c r="J60" s="147"/>
      <c r="K60" s="151"/>
      <c r="L60" s="149"/>
      <c r="M60" s="150"/>
      <c r="O60" s="253" t="str">
        <f t="shared" si="9"/>
        <v/>
      </c>
      <c r="P60" s="253" t="str">
        <f t="shared" si="10"/>
        <v/>
      </c>
      <c r="Q60" s="253" t="str">
        <f t="shared" si="11"/>
        <v/>
      </c>
      <c r="R60" s="253" t="str">
        <f t="shared" si="12"/>
        <v/>
      </c>
      <c r="S60" s="253" t="str">
        <f t="shared" si="13"/>
        <v/>
      </c>
      <c r="T60" s="253" t="str">
        <f t="shared" si="14"/>
        <v/>
      </c>
      <c r="U60" s="253" t="str">
        <f t="shared" si="15"/>
        <v/>
      </c>
      <c r="V60" s="253" t="str">
        <f t="shared" si="16"/>
        <v/>
      </c>
    </row>
    <row r="61" spans="2:22" ht="130.5" customHeight="1">
      <c r="B61" s="174" t="str">
        <f t="shared" si="8"/>
        <v/>
      </c>
      <c r="C61" s="262">
        <v>180</v>
      </c>
      <c r="D61" s="263">
        <v>110</v>
      </c>
      <c r="E61" s="263" t="s">
        <v>109</v>
      </c>
      <c r="F61" s="264" t="s">
        <v>1</v>
      </c>
      <c r="G61" s="148"/>
      <c r="H61" s="147"/>
      <c r="I61" s="147"/>
      <c r="J61" s="147"/>
      <c r="K61" s="151"/>
      <c r="L61" s="149"/>
      <c r="M61" s="150"/>
      <c r="O61" s="253" t="str">
        <f t="shared" si="9"/>
        <v/>
      </c>
      <c r="P61" s="253" t="str">
        <f t="shared" si="10"/>
        <v/>
      </c>
      <c r="Q61" s="253" t="str">
        <f t="shared" si="11"/>
        <v/>
      </c>
      <c r="R61" s="253" t="str">
        <f t="shared" si="12"/>
        <v/>
      </c>
      <c r="S61" s="253" t="str">
        <f t="shared" si="13"/>
        <v/>
      </c>
      <c r="T61" s="253" t="str">
        <f t="shared" si="14"/>
        <v/>
      </c>
      <c r="U61" s="253" t="str">
        <f t="shared" si="15"/>
        <v/>
      </c>
      <c r="V61" s="253" t="str">
        <f t="shared" si="16"/>
        <v/>
      </c>
    </row>
    <row r="62" spans="2:22" ht="130.5" customHeight="1">
      <c r="B62" s="174" t="str">
        <f t="shared" si="8"/>
        <v/>
      </c>
      <c r="C62" s="262">
        <v>180</v>
      </c>
      <c r="D62" s="263">
        <v>120</v>
      </c>
      <c r="E62" s="263" t="s">
        <v>2</v>
      </c>
      <c r="F62" s="264" t="s">
        <v>52</v>
      </c>
      <c r="G62" s="148"/>
      <c r="H62" s="147"/>
      <c r="I62" s="147"/>
      <c r="J62" s="147"/>
      <c r="K62" s="151"/>
      <c r="L62" s="149"/>
      <c r="M62" s="150"/>
      <c r="O62" s="253" t="str">
        <f t="shared" si="9"/>
        <v/>
      </c>
      <c r="P62" s="253" t="str">
        <f t="shared" si="10"/>
        <v/>
      </c>
      <c r="Q62" s="253" t="str">
        <f t="shared" si="11"/>
        <v/>
      </c>
      <c r="R62" s="253" t="str">
        <f t="shared" si="12"/>
        <v/>
      </c>
      <c r="S62" s="253" t="str">
        <f t="shared" si="13"/>
        <v/>
      </c>
      <c r="T62" s="253" t="str">
        <f t="shared" si="14"/>
        <v/>
      </c>
      <c r="U62" s="253" t="str">
        <f t="shared" si="15"/>
        <v/>
      </c>
      <c r="V62" s="253" t="str">
        <f t="shared" si="16"/>
        <v/>
      </c>
    </row>
    <row r="63" spans="2:22" ht="130.5" customHeight="1">
      <c r="B63" s="174" t="str">
        <f t="shared" si="8"/>
        <v/>
      </c>
      <c r="C63" s="262">
        <v>180</v>
      </c>
      <c r="D63" s="263">
        <v>130</v>
      </c>
      <c r="E63" s="263" t="s">
        <v>53</v>
      </c>
      <c r="F63" s="264" t="s">
        <v>54</v>
      </c>
      <c r="G63" s="148"/>
      <c r="H63" s="147"/>
      <c r="I63" s="147"/>
      <c r="J63" s="147"/>
      <c r="K63" s="151"/>
      <c r="L63" s="149"/>
      <c r="M63" s="150"/>
      <c r="O63" s="253" t="str">
        <f t="shared" si="9"/>
        <v/>
      </c>
      <c r="P63" s="253" t="str">
        <f t="shared" si="10"/>
        <v/>
      </c>
      <c r="Q63" s="253" t="str">
        <f t="shared" si="11"/>
        <v/>
      </c>
      <c r="R63" s="253" t="str">
        <f t="shared" si="12"/>
        <v/>
      </c>
      <c r="S63" s="253" t="str">
        <f t="shared" si="13"/>
        <v/>
      </c>
      <c r="T63" s="253" t="str">
        <f t="shared" si="14"/>
        <v/>
      </c>
      <c r="U63" s="253" t="str">
        <f t="shared" si="15"/>
        <v/>
      </c>
      <c r="V63" s="253" t="str">
        <f t="shared" si="16"/>
        <v/>
      </c>
    </row>
    <row r="64" spans="2:22" ht="130.5" customHeight="1">
      <c r="B64" s="174" t="str">
        <f t="shared" si="8"/>
        <v/>
      </c>
      <c r="C64" s="262">
        <v>180</v>
      </c>
      <c r="D64" s="263">
        <v>140</v>
      </c>
      <c r="E64" s="263" t="s">
        <v>55</v>
      </c>
      <c r="F64" s="264" t="s">
        <v>56</v>
      </c>
      <c r="G64" s="148"/>
      <c r="H64" s="147"/>
      <c r="I64" s="147"/>
      <c r="J64" s="147"/>
      <c r="K64" s="151"/>
      <c r="L64" s="149"/>
      <c r="M64" s="150"/>
      <c r="O64" s="253" t="str">
        <f t="shared" si="9"/>
        <v/>
      </c>
      <c r="P64" s="253" t="str">
        <f t="shared" si="10"/>
        <v/>
      </c>
      <c r="Q64" s="253" t="str">
        <f t="shared" si="11"/>
        <v/>
      </c>
      <c r="R64" s="253" t="str">
        <f t="shared" si="12"/>
        <v/>
      </c>
      <c r="S64" s="253" t="str">
        <f t="shared" si="13"/>
        <v/>
      </c>
      <c r="T64" s="253" t="str">
        <f t="shared" si="14"/>
        <v/>
      </c>
      <c r="U64" s="253" t="str">
        <f t="shared" si="15"/>
        <v/>
      </c>
      <c r="V64" s="253" t="str">
        <f t="shared" si="16"/>
        <v/>
      </c>
    </row>
    <row r="65" spans="2:22" ht="130.5" customHeight="1">
      <c r="B65" s="174" t="str">
        <f t="shared" si="8"/>
        <v/>
      </c>
      <c r="C65" s="262">
        <v>180</v>
      </c>
      <c r="D65" s="263">
        <v>170</v>
      </c>
      <c r="E65" s="263" t="s">
        <v>57</v>
      </c>
      <c r="F65" s="264" t="s">
        <v>22</v>
      </c>
      <c r="G65" s="148"/>
      <c r="H65" s="147"/>
      <c r="I65" s="147"/>
      <c r="J65" s="147"/>
      <c r="K65" s="151"/>
      <c r="L65" s="149"/>
      <c r="M65" s="150"/>
      <c r="O65" s="253" t="str">
        <f t="shared" si="9"/>
        <v/>
      </c>
      <c r="P65" s="253" t="str">
        <f t="shared" si="10"/>
        <v/>
      </c>
      <c r="Q65" s="253" t="str">
        <f t="shared" si="11"/>
        <v/>
      </c>
      <c r="R65" s="253" t="str">
        <f t="shared" si="12"/>
        <v/>
      </c>
      <c r="S65" s="253" t="str">
        <f t="shared" si="13"/>
        <v/>
      </c>
      <c r="T65" s="253" t="str">
        <f t="shared" si="14"/>
        <v/>
      </c>
      <c r="U65" s="253" t="str">
        <f t="shared" si="15"/>
        <v/>
      </c>
      <c r="V65" s="253" t="str">
        <f t="shared" si="16"/>
        <v/>
      </c>
    </row>
    <row r="66" spans="2:22" ht="130.5" customHeight="1">
      <c r="B66" s="174" t="str">
        <f t="shared" si="8"/>
        <v/>
      </c>
      <c r="C66" s="262">
        <v>180</v>
      </c>
      <c r="D66" s="263">
        <v>180</v>
      </c>
      <c r="E66" s="263" t="s">
        <v>23</v>
      </c>
      <c r="F66" s="264" t="s">
        <v>24</v>
      </c>
      <c r="G66" s="148"/>
      <c r="H66" s="147"/>
      <c r="I66" s="147"/>
      <c r="J66" s="147"/>
      <c r="K66" s="151"/>
      <c r="L66" s="149"/>
      <c r="M66" s="150"/>
      <c r="O66" s="253" t="str">
        <f t="shared" si="9"/>
        <v/>
      </c>
      <c r="P66" s="253" t="str">
        <f t="shared" si="10"/>
        <v/>
      </c>
      <c r="Q66" s="253" t="str">
        <f t="shared" si="11"/>
        <v/>
      </c>
      <c r="R66" s="253" t="str">
        <f t="shared" si="12"/>
        <v/>
      </c>
      <c r="S66" s="253" t="str">
        <f t="shared" si="13"/>
        <v/>
      </c>
      <c r="T66" s="253" t="str">
        <f t="shared" si="14"/>
        <v/>
      </c>
      <c r="U66" s="253" t="str">
        <f t="shared" si="15"/>
        <v/>
      </c>
      <c r="V66" s="253" t="str">
        <f t="shared" si="16"/>
        <v/>
      </c>
    </row>
    <row r="67" spans="2:22" ht="130.5" customHeight="1">
      <c r="B67" s="174" t="str">
        <f t="shared" si="8"/>
        <v/>
      </c>
      <c r="C67" s="262">
        <v>180</v>
      </c>
      <c r="D67" s="263">
        <v>190</v>
      </c>
      <c r="E67" s="263" t="s">
        <v>25</v>
      </c>
      <c r="F67" s="264" t="s">
        <v>26</v>
      </c>
      <c r="G67" s="148"/>
      <c r="H67" s="147"/>
      <c r="I67" s="147"/>
      <c r="J67" s="147"/>
      <c r="K67" s="151"/>
      <c r="L67" s="149"/>
      <c r="M67" s="150"/>
      <c r="O67" s="253" t="str">
        <f t="shared" si="9"/>
        <v/>
      </c>
      <c r="P67" s="253" t="str">
        <f t="shared" si="10"/>
        <v/>
      </c>
      <c r="Q67" s="253" t="str">
        <f t="shared" si="11"/>
        <v/>
      </c>
      <c r="R67" s="253" t="str">
        <f t="shared" si="12"/>
        <v/>
      </c>
      <c r="S67" s="253" t="str">
        <f t="shared" si="13"/>
        <v/>
      </c>
      <c r="T67" s="253" t="str">
        <f t="shared" si="14"/>
        <v/>
      </c>
      <c r="U67" s="253" t="str">
        <f t="shared" si="15"/>
        <v/>
      </c>
      <c r="V67" s="253" t="str">
        <f t="shared" si="16"/>
        <v/>
      </c>
    </row>
    <row r="68" spans="2:22" ht="130.5" customHeight="1">
      <c r="B68" s="174" t="str">
        <f t="shared" si="8"/>
        <v/>
      </c>
      <c r="C68" s="262">
        <v>180</v>
      </c>
      <c r="D68" s="263">
        <v>200</v>
      </c>
      <c r="E68" s="263" t="s">
        <v>14</v>
      </c>
      <c r="F68" s="264" t="s">
        <v>15</v>
      </c>
      <c r="G68" s="148"/>
      <c r="H68" s="147"/>
      <c r="I68" s="147"/>
      <c r="J68" s="147"/>
      <c r="K68" s="151"/>
      <c r="L68" s="149"/>
      <c r="M68" s="150"/>
      <c r="O68" s="253" t="str">
        <f t="shared" si="9"/>
        <v/>
      </c>
      <c r="P68" s="253" t="str">
        <f t="shared" si="10"/>
        <v/>
      </c>
      <c r="Q68" s="253" t="str">
        <f t="shared" si="11"/>
        <v/>
      </c>
      <c r="R68" s="253" t="str">
        <f t="shared" si="12"/>
        <v/>
      </c>
      <c r="S68" s="253" t="str">
        <f t="shared" si="13"/>
        <v/>
      </c>
      <c r="T68" s="253" t="str">
        <f t="shared" si="14"/>
        <v/>
      </c>
      <c r="U68" s="253" t="str">
        <f t="shared" si="15"/>
        <v/>
      </c>
      <c r="V68" s="253" t="str">
        <f t="shared" si="16"/>
        <v/>
      </c>
    </row>
    <row r="69" spans="2:22" ht="130.5" customHeight="1">
      <c r="B69" s="174" t="str">
        <f t="shared" si="8"/>
        <v/>
      </c>
      <c r="C69" s="262">
        <v>180</v>
      </c>
      <c r="D69" s="263">
        <v>210</v>
      </c>
      <c r="E69" s="263" t="s">
        <v>71</v>
      </c>
      <c r="F69" s="264" t="s">
        <v>451</v>
      </c>
      <c r="G69" s="148"/>
      <c r="H69" s="147"/>
      <c r="I69" s="147"/>
      <c r="J69" s="147"/>
      <c r="K69" s="151"/>
      <c r="L69" s="149"/>
      <c r="M69" s="150"/>
      <c r="O69" s="253" t="str">
        <f t="shared" si="9"/>
        <v/>
      </c>
      <c r="P69" s="253" t="str">
        <f t="shared" si="10"/>
        <v/>
      </c>
      <c r="Q69" s="253" t="str">
        <f t="shared" si="11"/>
        <v/>
      </c>
      <c r="R69" s="253" t="str">
        <f t="shared" si="12"/>
        <v/>
      </c>
      <c r="S69" s="253" t="str">
        <f t="shared" si="13"/>
        <v/>
      </c>
      <c r="T69" s="253" t="str">
        <f t="shared" si="14"/>
        <v/>
      </c>
      <c r="U69" s="253" t="str">
        <f t="shared" si="15"/>
        <v/>
      </c>
      <c r="V69" s="253" t="str">
        <f t="shared" si="16"/>
        <v/>
      </c>
    </row>
    <row r="70" spans="2:22" ht="130.5" customHeight="1">
      <c r="B70" s="174" t="str">
        <f t="shared" si="8"/>
        <v/>
      </c>
      <c r="C70" s="262">
        <v>180</v>
      </c>
      <c r="D70" s="263">
        <v>220</v>
      </c>
      <c r="E70" s="263" t="s">
        <v>452</v>
      </c>
      <c r="F70" s="264" t="s">
        <v>435</v>
      </c>
      <c r="G70" s="148"/>
      <c r="H70" s="147"/>
      <c r="I70" s="147"/>
      <c r="J70" s="147"/>
      <c r="K70" s="151"/>
      <c r="L70" s="149"/>
      <c r="M70" s="150"/>
      <c r="O70" s="253" t="str">
        <f t="shared" si="9"/>
        <v/>
      </c>
      <c r="P70" s="253" t="str">
        <f t="shared" si="10"/>
        <v/>
      </c>
      <c r="Q70" s="253" t="str">
        <f t="shared" si="11"/>
        <v/>
      </c>
      <c r="R70" s="253" t="str">
        <f t="shared" si="12"/>
        <v/>
      </c>
      <c r="S70" s="253" t="str">
        <f t="shared" si="13"/>
        <v/>
      </c>
      <c r="T70" s="253" t="str">
        <f t="shared" si="14"/>
        <v/>
      </c>
      <c r="U70" s="253" t="str">
        <f t="shared" si="15"/>
        <v/>
      </c>
      <c r="V70" s="253" t="str">
        <f t="shared" si="16"/>
        <v/>
      </c>
    </row>
    <row r="71" spans="2:22" ht="130.5" customHeight="1">
      <c r="B71" s="174" t="str">
        <f t="shared" si="8"/>
        <v/>
      </c>
      <c r="C71" s="262">
        <v>190</v>
      </c>
      <c r="D71" s="263">
        <v>110</v>
      </c>
      <c r="E71" s="263" t="s">
        <v>116</v>
      </c>
      <c r="F71" s="264" t="s">
        <v>117</v>
      </c>
      <c r="G71" s="148"/>
      <c r="H71" s="147"/>
      <c r="I71" s="147"/>
      <c r="J71" s="147"/>
      <c r="K71" s="151"/>
      <c r="L71" s="149"/>
      <c r="M71" s="150"/>
      <c r="O71" s="253" t="str">
        <f t="shared" si="9"/>
        <v/>
      </c>
      <c r="P71" s="253" t="str">
        <f t="shared" si="10"/>
        <v/>
      </c>
      <c r="Q71" s="253" t="str">
        <f t="shared" si="11"/>
        <v/>
      </c>
      <c r="R71" s="253" t="str">
        <f t="shared" si="12"/>
        <v/>
      </c>
      <c r="S71" s="253" t="str">
        <f t="shared" si="13"/>
        <v/>
      </c>
      <c r="T71" s="253" t="str">
        <f t="shared" si="14"/>
        <v/>
      </c>
      <c r="U71" s="253" t="str">
        <f t="shared" si="15"/>
        <v/>
      </c>
      <c r="V71" s="253" t="str">
        <f t="shared" si="16"/>
        <v/>
      </c>
    </row>
    <row r="72" spans="2:22" ht="130.5" customHeight="1">
      <c r="B72" s="174" t="str">
        <f t="shared" si="8"/>
        <v/>
      </c>
      <c r="C72" s="262">
        <v>190</v>
      </c>
      <c r="D72" s="263">
        <v>120</v>
      </c>
      <c r="E72" s="263" t="s">
        <v>118</v>
      </c>
      <c r="F72" s="264" t="s">
        <v>119</v>
      </c>
      <c r="G72" s="148"/>
      <c r="H72" s="147"/>
      <c r="I72" s="147"/>
      <c r="J72" s="147"/>
      <c r="K72" s="151"/>
      <c r="L72" s="149"/>
      <c r="M72" s="150"/>
      <c r="O72" s="253" t="str">
        <f t="shared" si="9"/>
        <v/>
      </c>
      <c r="P72" s="253" t="str">
        <f t="shared" si="10"/>
        <v/>
      </c>
      <c r="Q72" s="253" t="str">
        <f t="shared" si="11"/>
        <v/>
      </c>
      <c r="R72" s="253" t="str">
        <f t="shared" si="12"/>
        <v/>
      </c>
      <c r="S72" s="253" t="str">
        <f t="shared" si="13"/>
        <v/>
      </c>
      <c r="T72" s="253" t="str">
        <f t="shared" si="14"/>
        <v/>
      </c>
      <c r="U72" s="253" t="str">
        <f t="shared" si="15"/>
        <v/>
      </c>
      <c r="V72" s="253" t="str">
        <f t="shared" si="16"/>
        <v/>
      </c>
    </row>
    <row r="73" spans="2:22" ht="130.5" customHeight="1">
      <c r="B73" s="174" t="str">
        <f t="shared" si="8"/>
        <v/>
      </c>
      <c r="C73" s="262">
        <v>190</v>
      </c>
      <c r="D73" s="263">
        <v>130</v>
      </c>
      <c r="E73" s="263" t="s">
        <v>120</v>
      </c>
      <c r="F73" s="264" t="s">
        <v>121</v>
      </c>
      <c r="G73" s="148"/>
      <c r="H73" s="147"/>
      <c r="I73" s="147"/>
      <c r="J73" s="147"/>
      <c r="K73" s="151"/>
      <c r="L73" s="149"/>
      <c r="M73" s="150"/>
      <c r="O73" s="253" t="str">
        <f t="shared" si="9"/>
        <v/>
      </c>
      <c r="P73" s="253" t="str">
        <f t="shared" si="10"/>
        <v/>
      </c>
      <c r="Q73" s="253" t="str">
        <f t="shared" si="11"/>
        <v/>
      </c>
      <c r="R73" s="253" t="str">
        <f t="shared" si="12"/>
        <v/>
      </c>
      <c r="S73" s="253" t="str">
        <f t="shared" si="13"/>
        <v/>
      </c>
      <c r="T73" s="253" t="str">
        <f t="shared" si="14"/>
        <v/>
      </c>
      <c r="U73" s="253" t="str">
        <f t="shared" si="15"/>
        <v/>
      </c>
      <c r="V73" s="253" t="str">
        <f t="shared" si="16"/>
        <v/>
      </c>
    </row>
    <row r="74" spans="2:22" ht="130.5" customHeight="1">
      <c r="B74" s="174" t="str">
        <f t="shared" si="8"/>
        <v/>
      </c>
      <c r="C74" s="262">
        <v>200</v>
      </c>
      <c r="D74" s="263">
        <v>110</v>
      </c>
      <c r="E74" s="263" t="s">
        <v>382</v>
      </c>
      <c r="F74" s="264" t="s">
        <v>369</v>
      </c>
      <c r="G74" s="148"/>
      <c r="H74" s="147"/>
      <c r="I74" s="147"/>
      <c r="J74" s="147"/>
      <c r="K74" s="151"/>
      <c r="L74" s="149"/>
      <c r="M74" s="150"/>
      <c r="O74" s="253" t="str">
        <f t="shared" si="9"/>
        <v/>
      </c>
      <c r="P74" s="253" t="str">
        <f t="shared" si="10"/>
        <v/>
      </c>
      <c r="Q74" s="253" t="str">
        <f t="shared" si="11"/>
        <v/>
      </c>
      <c r="R74" s="253" t="str">
        <f t="shared" si="12"/>
        <v/>
      </c>
      <c r="S74" s="253" t="str">
        <f t="shared" si="13"/>
        <v/>
      </c>
      <c r="T74" s="253" t="str">
        <f t="shared" si="14"/>
        <v/>
      </c>
      <c r="U74" s="253" t="str">
        <f t="shared" si="15"/>
        <v/>
      </c>
      <c r="V74" s="253" t="str">
        <f t="shared" si="16"/>
        <v/>
      </c>
    </row>
    <row r="75" spans="2:22" ht="130.5" customHeight="1">
      <c r="B75" s="174" t="str">
        <f t="shared" ref="B75:B138" si="25">IF(NOT(O75=""),"Check Data Warnings This Row",IF(NOT(P75=""),"Check Data Warnings This Row",IF(NOT(Q75=""),"Check Data Warnings This Row",IF(NOT(R75=""),"Check Data Warnings This Row",IF(NOT(S75=""),"Check Data Warnings This Row",IF(NOT(T75=""),"Check Data Warnings This Row",IF(NOT(U75=""),"Check Data Warnings This Row",IF(NOT(V75=""),"Check Data Warnings This Row",""))))))))</f>
        <v/>
      </c>
      <c r="C75" s="262">
        <v>200</v>
      </c>
      <c r="D75" s="263">
        <v>120</v>
      </c>
      <c r="E75" s="263" t="s">
        <v>370</v>
      </c>
      <c r="F75" s="264" t="s">
        <v>371</v>
      </c>
      <c r="G75" s="148"/>
      <c r="H75" s="147"/>
      <c r="I75" s="147"/>
      <c r="J75" s="147"/>
      <c r="K75" s="151"/>
      <c r="L75" s="149"/>
      <c r="M75" s="150"/>
      <c r="O75" s="253" t="str">
        <f t="shared" si="9"/>
        <v/>
      </c>
      <c r="P75" s="253" t="str">
        <f t="shared" si="10"/>
        <v/>
      </c>
      <c r="Q75" s="253" t="str">
        <f t="shared" si="11"/>
        <v/>
      </c>
      <c r="R75" s="253" t="str">
        <f t="shared" si="12"/>
        <v/>
      </c>
      <c r="S75" s="253" t="str">
        <f t="shared" si="13"/>
        <v/>
      </c>
      <c r="T75" s="253" t="str">
        <f t="shared" si="14"/>
        <v/>
      </c>
      <c r="U75" s="253" t="str">
        <f t="shared" si="15"/>
        <v/>
      </c>
      <c r="V75" s="253" t="str">
        <f t="shared" si="16"/>
        <v/>
      </c>
    </row>
    <row r="76" spans="2:22" ht="130.5" customHeight="1">
      <c r="B76" s="174" t="str">
        <f t="shared" si="25"/>
        <v/>
      </c>
      <c r="C76" s="262">
        <v>200</v>
      </c>
      <c r="D76" s="263">
        <v>130</v>
      </c>
      <c r="E76" s="263" t="s">
        <v>372</v>
      </c>
      <c r="F76" s="264" t="s">
        <v>373</v>
      </c>
      <c r="G76" s="148"/>
      <c r="H76" s="147"/>
      <c r="I76" s="147"/>
      <c r="J76" s="147"/>
      <c r="K76" s="151"/>
      <c r="L76" s="149"/>
      <c r="M76" s="150"/>
      <c r="O76" s="253" t="str">
        <f t="shared" ref="O76:O138" si="26">IF(COUNTA(G76:M76)=0,"",IF(COUNTA(G76:M76)&lt;7,"Please fill in all cells in the row",""))</f>
        <v/>
      </c>
      <c r="P76" s="253" t="str">
        <f t="shared" ref="P76:P138" si="27">IF(COUNTA(G76:M76)=0,"",IF(ISNUMBER(G76),IF(ISNUMBER(H76),IF(ISNUMBER(I76),IF(ISNUMBER(J76),IF(ISNUMBER(K76),"","Check Numberic Cell Values"),"Check Numberic Cell Values"),"Check Numberic Cell Values"),"Check Numberic Cell Values"),"Check Numberic Cell Values"))</f>
        <v/>
      </c>
      <c r="Q76" s="253" t="str">
        <f t="shared" ref="Q76:Q138" si="28">IF(COUNTA(G76:M76)=0,"",IF(K76&gt;5,"Match Code must be between 1 and 5",IF(K76&lt;1,"Match Code must be between 1 and 5","")))</f>
        <v/>
      </c>
      <c r="R76" s="253" t="str">
        <f t="shared" ref="R76:R138" si="29">IF(H76&lt;100,IF(I76&lt;100,IF(J76&lt;100,"","Warning: Check amount of hourly wages - may be too high"),"Warning: Check amount of hourly wage may be too high"),"Warning: Check amount of hourly wage may be too high")</f>
        <v/>
      </c>
      <c r="S76" s="253" t="str">
        <f t="shared" ref="S76:S138" si="30">IF(I76&gt;0,IF(I76&gt;H76,"Lowest wage not less than or equal to average wage.",""),"")</f>
        <v/>
      </c>
      <c r="T76" s="253" t="str">
        <f t="shared" ref="T76:T138" si="31">IF(J76&gt;=0,IF(J76&lt;H76,"Highest wage not greater than or equal to average wage.",""),"")</f>
        <v/>
      </c>
      <c r="U76" s="253" t="str">
        <f t="shared" ref="U76:U138" si="32">IF(COUNTA(G76:M76)=0,"",IF(L76="h","",IF(L76="H","",IF(L76="s","",IF(L76="S",""," Value must be H or S - Is position hourly or salaried?")))))</f>
        <v/>
      </c>
      <c r="V76" s="253" t="str">
        <f t="shared" ref="V76:V138" si="33">IF(COUNTA(G76:M76)=0,"",IF(M76="b","",IF(M76="B","",IF(M76="i","",IF(M76="I",""," Value must be B or I - Does this include more than base pay? ")))))</f>
        <v/>
      </c>
    </row>
    <row r="77" spans="2:22" ht="130.5" customHeight="1">
      <c r="B77" s="174" t="str">
        <f t="shared" si="25"/>
        <v/>
      </c>
      <c r="C77" s="262">
        <v>200</v>
      </c>
      <c r="D77" s="263">
        <v>140</v>
      </c>
      <c r="E77" s="263" t="s">
        <v>374</v>
      </c>
      <c r="F77" s="264" t="s">
        <v>271</v>
      </c>
      <c r="G77" s="148"/>
      <c r="H77" s="147"/>
      <c r="I77" s="147"/>
      <c r="J77" s="147"/>
      <c r="K77" s="151"/>
      <c r="L77" s="149"/>
      <c r="M77" s="150"/>
      <c r="O77" s="253" t="str">
        <f t="shared" si="26"/>
        <v/>
      </c>
      <c r="P77" s="253" t="str">
        <f t="shared" si="27"/>
        <v/>
      </c>
      <c r="Q77" s="253" t="str">
        <f t="shared" si="28"/>
        <v/>
      </c>
      <c r="R77" s="253" t="str">
        <f t="shared" si="29"/>
        <v/>
      </c>
      <c r="S77" s="253" t="str">
        <f t="shared" si="30"/>
        <v/>
      </c>
      <c r="T77" s="253" t="str">
        <f t="shared" si="31"/>
        <v/>
      </c>
      <c r="U77" s="253" t="str">
        <f t="shared" si="32"/>
        <v/>
      </c>
      <c r="V77" s="253" t="str">
        <f t="shared" si="33"/>
        <v/>
      </c>
    </row>
    <row r="78" spans="2:22" ht="130.5" customHeight="1">
      <c r="B78" s="174" t="str">
        <f t="shared" si="25"/>
        <v/>
      </c>
      <c r="C78" s="262">
        <v>200</v>
      </c>
      <c r="D78" s="263">
        <v>150</v>
      </c>
      <c r="E78" s="263" t="s">
        <v>272</v>
      </c>
      <c r="F78" s="264" t="s">
        <v>273</v>
      </c>
      <c r="G78" s="148"/>
      <c r="H78" s="147"/>
      <c r="I78" s="147"/>
      <c r="J78" s="147"/>
      <c r="K78" s="151"/>
      <c r="L78" s="149"/>
      <c r="M78" s="150"/>
      <c r="O78" s="253" t="str">
        <f t="shared" si="26"/>
        <v/>
      </c>
      <c r="P78" s="253" t="str">
        <f t="shared" si="27"/>
        <v/>
      </c>
      <c r="Q78" s="253" t="str">
        <f t="shared" si="28"/>
        <v/>
      </c>
      <c r="R78" s="253" t="str">
        <f t="shared" si="29"/>
        <v/>
      </c>
      <c r="S78" s="253" t="str">
        <f t="shared" si="30"/>
        <v/>
      </c>
      <c r="T78" s="253" t="str">
        <f t="shared" si="31"/>
        <v/>
      </c>
      <c r="U78" s="253" t="str">
        <f t="shared" si="32"/>
        <v/>
      </c>
      <c r="V78" s="253" t="str">
        <f t="shared" si="33"/>
        <v/>
      </c>
    </row>
    <row r="79" spans="2:22" ht="130.5" customHeight="1">
      <c r="B79" s="174" t="str">
        <f t="shared" si="25"/>
        <v/>
      </c>
      <c r="C79" s="262">
        <v>210</v>
      </c>
      <c r="D79" s="263">
        <v>110</v>
      </c>
      <c r="E79" s="263" t="s">
        <v>13</v>
      </c>
      <c r="F79" s="264" t="s">
        <v>420</v>
      </c>
      <c r="G79" s="148"/>
      <c r="H79" s="147"/>
      <c r="I79" s="147"/>
      <c r="J79" s="147"/>
      <c r="K79" s="151"/>
      <c r="L79" s="149"/>
      <c r="M79" s="150"/>
      <c r="O79" s="253" t="str">
        <f t="shared" si="26"/>
        <v/>
      </c>
      <c r="P79" s="253" t="str">
        <f t="shared" si="27"/>
        <v/>
      </c>
      <c r="Q79" s="253" t="str">
        <f t="shared" si="28"/>
        <v/>
      </c>
      <c r="R79" s="253" t="str">
        <f t="shared" si="29"/>
        <v/>
      </c>
      <c r="S79" s="253" t="str">
        <f t="shared" si="30"/>
        <v/>
      </c>
      <c r="T79" s="253" t="str">
        <f t="shared" si="31"/>
        <v/>
      </c>
      <c r="U79" s="253" t="str">
        <f t="shared" si="32"/>
        <v/>
      </c>
      <c r="V79" s="253" t="str">
        <f t="shared" si="33"/>
        <v/>
      </c>
    </row>
    <row r="80" spans="2:22" ht="130.5" customHeight="1">
      <c r="B80" s="174" t="str">
        <f t="shared" si="25"/>
        <v/>
      </c>
      <c r="C80" s="262">
        <v>210</v>
      </c>
      <c r="D80" s="263">
        <v>120</v>
      </c>
      <c r="E80" s="263" t="s">
        <v>421</v>
      </c>
      <c r="F80" s="264" t="s">
        <v>45</v>
      </c>
      <c r="G80" s="148"/>
      <c r="H80" s="147"/>
      <c r="I80" s="147"/>
      <c r="J80" s="147"/>
      <c r="K80" s="151"/>
      <c r="L80" s="149"/>
      <c r="M80" s="150"/>
      <c r="O80" s="253" t="str">
        <f t="shared" si="26"/>
        <v/>
      </c>
      <c r="P80" s="253" t="str">
        <f t="shared" si="27"/>
        <v/>
      </c>
      <c r="Q80" s="253" t="str">
        <f t="shared" si="28"/>
        <v/>
      </c>
      <c r="R80" s="253" t="str">
        <f t="shared" si="29"/>
        <v/>
      </c>
      <c r="S80" s="253" t="str">
        <f t="shared" si="30"/>
        <v/>
      </c>
      <c r="T80" s="253" t="str">
        <f t="shared" si="31"/>
        <v/>
      </c>
      <c r="U80" s="253" t="str">
        <f t="shared" si="32"/>
        <v/>
      </c>
      <c r="V80" s="253" t="str">
        <f t="shared" si="33"/>
        <v/>
      </c>
    </row>
    <row r="81" spans="2:22" ht="130.5" customHeight="1">
      <c r="B81" s="174" t="str">
        <f t="shared" si="25"/>
        <v/>
      </c>
      <c r="C81" s="262">
        <v>210</v>
      </c>
      <c r="D81" s="263">
        <v>130</v>
      </c>
      <c r="E81" s="263" t="s">
        <v>46</v>
      </c>
      <c r="F81" s="264" t="s">
        <v>47</v>
      </c>
      <c r="G81" s="148"/>
      <c r="H81" s="147"/>
      <c r="I81" s="147"/>
      <c r="J81" s="147"/>
      <c r="K81" s="151"/>
      <c r="L81" s="149"/>
      <c r="M81" s="150"/>
      <c r="O81" s="253" t="str">
        <f t="shared" si="26"/>
        <v/>
      </c>
      <c r="P81" s="253" t="str">
        <f t="shared" si="27"/>
        <v/>
      </c>
      <c r="Q81" s="253" t="str">
        <f t="shared" si="28"/>
        <v/>
      </c>
      <c r="R81" s="253" t="str">
        <f t="shared" si="29"/>
        <v/>
      </c>
      <c r="S81" s="253" t="str">
        <f t="shared" si="30"/>
        <v/>
      </c>
      <c r="T81" s="253" t="str">
        <f t="shared" si="31"/>
        <v/>
      </c>
      <c r="U81" s="253" t="str">
        <f t="shared" si="32"/>
        <v/>
      </c>
      <c r="V81" s="253" t="str">
        <f t="shared" si="33"/>
        <v/>
      </c>
    </row>
    <row r="82" spans="2:22" ht="130.5" customHeight="1">
      <c r="B82" s="174" t="str">
        <f t="shared" si="25"/>
        <v/>
      </c>
      <c r="C82" s="262">
        <v>210</v>
      </c>
      <c r="D82" s="263">
        <v>140</v>
      </c>
      <c r="E82" s="263" t="s">
        <v>398</v>
      </c>
      <c r="F82" s="264" t="s">
        <v>426</v>
      </c>
      <c r="G82" s="148"/>
      <c r="H82" s="147"/>
      <c r="I82" s="147"/>
      <c r="J82" s="147"/>
      <c r="K82" s="151"/>
      <c r="L82" s="149"/>
      <c r="M82" s="150"/>
      <c r="O82" s="253" t="str">
        <f t="shared" si="26"/>
        <v/>
      </c>
      <c r="P82" s="253" t="str">
        <f t="shared" si="27"/>
        <v/>
      </c>
      <c r="Q82" s="253" t="str">
        <f t="shared" si="28"/>
        <v/>
      </c>
      <c r="R82" s="253" t="str">
        <f t="shared" si="29"/>
        <v/>
      </c>
      <c r="S82" s="253" t="str">
        <f t="shared" si="30"/>
        <v/>
      </c>
      <c r="T82" s="253" t="str">
        <f t="shared" si="31"/>
        <v/>
      </c>
      <c r="U82" s="253" t="str">
        <f t="shared" si="32"/>
        <v/>
      </c>
      <c r="V82" s="253" t="str">
        <f t="shared" si="33"/>
        <v/>
      </c>
    </row>
    <row r="83" spans="2:22" ht="130.5" customHeight="1">
      <c r="B83" s="174" t="str">
        <f t="shared" si="25"/>
        <v/>
      </c>
      <c r="C83" s="262">
        <v>210</v>
      </c>
      <c r="D83" s="263">
        <v>150</v>
      </c>
      <c r="E83" s="263" t="s">
        <v>427</v>
      </c>
      <c r="F83" s="264" t="s">
        <v>27</v>
      </c>
      <c r="G83" s="148"/>
      <c r="H83" s="147"/>
      <c r="I83" s="147"/>
      <c r="J83" s="147"/>
      <c r="K83" s="151"/>
      <c r="L83" s="149"/>
      <c r="M83" s="150"/>
      <c r="O83" s="253" t="str">
        <f t="shared" si="26"/>
        <v/>
      </c>
      <c r="P83" s="253" t="str">
        <f t="shared" si="27"/>
        <v/>
      </c>
      <c r="Q83" s="253" t="str">
        <f t="shared" si="28"/>
        <v/>
      </c>
      <c r="R83" s="253" t="str">
        <f t="shared" si="29"/>
        <v/>
      </c>
      <c r="S83" s="253" t="str">
        <f t="shared" si="30"/>
        <v/>
      </c>
      <c r="T83" s="253" t="str">
        <f t="shared" si="31"/>
        <v/>
      </c>
      <c r="U83" s="253" t="str">
        <f t="shared" si="32"/>
        <v/>
      </c>
      <c r="V83" s="253" t="str">
        <f t="shared" si="33"/>
        <v/>
      </c>
    </row>
    <row r="84" spans="2:22" ht="130.5" customHeight="1">
      <c r="B84" s="174" t="str">
        <f t="shared" si="25"/>
        <v/>
      </c>
      <c r="C84" s="262">
        <v>210</v>
      </c>
      <c r="D84" s="263">
        <v>160</v>
      </c>
      <c r="E84" s="263" t="s">
        <v>28</v>
      </c>
      <c r="F84" s="264" t="s">
        <v>29</v>
      </c>
      <c r="G84" s="148"/>
      <c r="H84" s="147"/>
      <c r="I84" s="147"/>
      <c r="J84" s="147"/>
      <c r="K84" s="151"/>
      <c r="L84" s="149"/>
      <c r="M84" s="150"/>
      <c r="O84" s="253" t="str">
        <f t="shared" si="26"/>
        <v/>
      </c>
      <c r="P84" s="253" t="str">
        <f t="shared" si="27"/>
        <v/>
      </c>
      <c r="Q84" s="253" t="str">
        <f t="shared" si="28"/>
        <v/>
      </c>
      <c r="R84" s="253" t="str">
        <f t="shared" si="29"/>
        <v/>
      </c>
      <c r="S84" s="253" t="str">
        <f t="shared" si="30"/>
        <v/>
      </c>
      <c r="T84" s="253" t="str">
        <f t="shared" si="31"/>
        <v/>
      </c>
      <c r="U84" s="253" t="str">
        <f t="shared" si="32"/>
        <v/>
      </c>
      <c r="V84" s="253" t="str">
        <f t="shared" si="33"/>
        <v/>
      </c>
    </row>
    <row r="85" spans="2:22" ht="130.5" customHeight="1">
      <c r="B85" s="174" t="str">
        <f t="shared" si="25"/>
        <v/>
      </c>
      <c r="C85" s="262">
        <v>210</v>
      </c>
      <c r="D85" s="263">
        <v>170</v>
      </c>
      <c r="E85" s="263" t="s">
        <v>16</v>
      </c>
      <c r="F85" s="264" t="s">
        <v>274</v>
      </c>
      <c r="G85" s="148"/>
      <c r="H85" s="147"/>
      <c r="I85" s="147"/>
      <c r="J85" s="147"/>
      <c r="K85" s="151"/>
      <c r="L85" s="149"/>
      <c r="M85" s="150"/>
      <c r="O85" s="253" t="str">
        <f t="shared" si="26"/>
        <v/>
      </c>
      <c r="P85" s="253" t="str">
        <f t="shared" si="27"/>
        <v/>
      </c>
      <c r="Q85" s="253" t="str">
        <f t="shared" si="28"/>
        <v/>
      </c>
      <c r="R85" s="253" t="str">
        <f t="shared" si="29"/>
        <v/>
      </c>
      <c r="S85" s="253" t="str">
        <f t="shared" si="30"/>
        <v/>
      </c>
      <c r="T85" s="253" t="str">
        <f t="shared" si="31"/>
        <v/>
      </c>
      <c r="U85" s="253" t="str">
        <f t="shared" si="32"/>
        <v/>
      </c>
      <c r="V85" s="253" t="str">
        <f t="shared" si="33"/>
        <v/>
      </c>
    </row>
    <row r="86" spans="2:22" ht="130.5" customHeight="1">
      <c r="B86" s="174" t="str">
        <f t="shared" si="25"/>
        <v/>
      </c>
      <c r="C86" s="262">
        <v>220</v>
      </c>
      <c r="D86" s="263">
        <v>110</v>
      </c>
      <c r="E86" s="263" t="s">
        <v>17</v>
      </c>
      <c r="F86" s="264" t="s">
        <v>42</v>
      </c>
      <c r="G86" s="148"/>
      <c r="H86" s="147"/>
      <c r="I86" s="147"/>
      <c r="J86" s="147"/>
      <c r="K86" s="151"/>
      <c r="L86" s="149"/>
      <c r="M86" s="150"/>
      <c r="O86" s="253" t="str">
        <f t="shared" si="26"/>
        <v/>
      </c>
      <c r="P86" s="253" t="str">
        <f t="shared" si="27"/>
        <v/>
      </c>
      <c r="Q86" s="253" t="str">
        <f t="shared" si="28"/>
        <v/>
      </c>
      <c r="R86" s="253" t="str">
        <f t="shared" si="29"/>
        <v/>
      </c>
      <c r="S86" s="253" t="str">
        <f t="shared" si="30"/>
        <v/>
      </c>
      <c r="T86" s="253" t="str">
        <f t="shared" si="31"/>
        <v/>
      </c>
      <c r="U86" s="253" t="str">
        <f t="shared" si="32"/>
        <v/>
      </c>
      <c r="V86" s="253" t="str">
        <f t="shared" si="33"/>
        <v/>
      </c>
    </row>
    <row r="87" spans="2:22" ht="130.5" customHeight="1">
      <c r="B87" s="174" t="str">
        <f t="shared" si="25"/>
        <v/>
      </c>
      <c r="C87" s="262">
        <v>220</v>
      </c>
      <c r="D87" s="263">
        <v>120</v>
      </c>
      <c r="E87" s="263" t="s">
        <v>43</v>
      </c>
      <c r="F87" s="264" t="s">
        <v>34</v>
      </c>
      <c r="G87" s="148"/>
      <c r="H87" s="147"/>
      <c r="I87" s="147"/>
      <c r="J87" s="147"/>
      <c r="K87" s="151"/>
      <c r="L87" s="149"/>
      <c r="M87" s="150"/>
      <c r="O87" s="253" t="str">
        <f t="shared" si="26"/>
        <v/>
      </c>
      <c r="P87" s="253" t="str">
        <f t="shared" si="27"/>
        <v/>
      </c>
      <c r="Q87" s="253" t="str">
        <f t="shared" si="28"/>
        <v/>
      </c>
      <c r="R87" s="253" t="str">
        <f t="shared" si="29"/>
        <v/>
      </c>
      <c r="S87" s="253" t="str">
        <f t="shared" si="30"/>
        <v/>
      </c>
      <c r="T87" s="253" t="str">
        <f t="shared" si="31"/>
        <v/>
      </c>
      <c r="U87" s="253" t="str">
        <f t="shared" si="32"/>
        <v/>
      </c>
      <c r="V87" s="253" t="str">
        <f t="shared" si="33"/>
        <v/>
      </c>
    </row>
    <row r="88" spans="2:22" ht="130.5" customHeight="1">
      <c r="B88" s="174" t="str">
        <f t="shared" si="25"/>
        <v/>
      </c>
      <c r="C88" s="262">
        <v>220</v>
      </c>
      <c r="D88" s="263">
        <v>130</v>
      </c>
      <c r="E88" s="263" t="s">
        <v>585</v>
      </c>
      <c r="F88" s="264" t="s">
        <v>594</v>
      </c>
      <c r="G88" s="148"/>
      <c r="H88" s="147"/>
      <c r="I88" s="147"/>
      <c r="J88" s="147"/>
      <c r="K88" s="151"/>
      <c r="L88" s="149"/>
      <c r="M88" s="150"/>
      <c r="O88" s="253" t="str">
        <f t="shared" si="26"/>
        <v/>
      </c>
      <c r="P88" s="253" t="str">
        <f t="shared" si="27"/>
        <v/>
      </c>
      <c r="Q88" s="253" t="str">
        <f t="shared" si="28"/>
        <v/>
      </c>
      <c r="R88" s="253" t="str">
        <f t="shared" si="29"/>
        <v/>
      </c>
      <c r="S88" s="253" t="str">
        <f t="shared" si="30"/>
        <v/>
      </c>
      <c r="T88" s="253" t="str">
        <f t="shared" si="31"/>
        <v/>
      </c>
      <c r="U88" s="253" t="str">
        <f t="shared" si="32"/>
        <v/>
      </c>
      <c r="V88" s="253" t="str">
        <f t="shared" si="33"/>
        <v/>
      </c>
    </row>
    <row r="89" spans="2:22" ht="130.5" customHeight="1">
      <c r="B89" s="174" t="str">
        <f t="shared" si="25"/>
        <v/>
      </c>
      <c r="C89" s="262">
        <v>220</v>
      </c>
      <c r="D89" s="263">
        <v>140</v>
      </c>
      <c r="E89" s="263" t="s">
        <v>3</v>
      </c>
      <c r="F89" s="264" t="s">
        <v>595</v>
      </c>
      <c r="G89" s="148"/>
      <c r="H89" s="147"/>
      <c r="I89" s="147"/>
      <c r="J89" s="147"/>
      <c r="K89" s="151"/>
      <c r="L89" s="149"/>
      <c r="M89" s="150"/>
      <c r="O89" s="253" t="str">
        <f t="shared" si="26"/>
        <v/>
      </c>
      <c r="P89" s="253" t="str">
        <f t="shared" si="27"/>
        <v/>
      </c>
      <c r="Q89" s="253" t="str">
        <f t="shared" si="28"/>
        <v/>
      </c>
      <c r="R89" s="253" t="str">
        <f t="shared" si="29"/>
        <v/>
      </c>
      <c r="S89" s="253" t="str">
        <f t="shared" si="30"/>
        <v/>
      </c>
      <c r="T89" s="253" t="str">
        <f t="shared" si="31"/>
        <v/>
      </c>
      <c r="U89" s="253" t="str">
        <f t="shared" si="32"/>
        <v/>
      </c>
      <c r="V89" s="253" t="str">
        <f t="shared" si="33"/>
        <v/>
      </c>
    </row>
    <row r="90" spans="2:22" ht="130.5" customHeight="1">
      <c r="B90" s="174" t="str">
        <f t="shared" si="25"/>
        <v/>
      </c>
      <c r="C90" s="262">
        <v>220</v>
      </c>
      <c r="D90" s="263">
        <v>150</v>
      </c>
      <c r="E90" s="263" t="s">
        <v>62</v>
      </c>
      <c r="F90" s="264" t="s">
        <v>58</v>
      </c>
      <c r="G90" s="148"/>
      <c r="H90" s="147"/>
      <c r="I90" s="147"/>
      <c r="J90" s="147"/>
      <c r="K90" s="151"/>
      <c r="L90" s="149"/>
      <c r="M90" s="150"/>
      <c r="O90" s="253" t="str">
        <f t="shared" si="26"/>
        <v/>
      </c>
      <c r="P90" s="253" t="str">
        <f t="shared" si="27"/>
        <v/>
      </c>
      <c r="Q90" s="253" t="str">
        <f t="shared" si="28"/>
        <v/>
      </c>
      <c r="R90" s="253" t="str">
        <f t="shared" si="29"/>
        <v/>
      </c>
      <c r="S90" s="253" t="str">
        <f t="shared" si="30"/>
        <v/>
      </c>
      <c r="T90" s="253" t="str">
        <f t="shared" si="31"/>
        <v/>
      </c>
      <c r="U90" s="253" t="str">
        <f t="shared" si="32"/>
        <v/>
      </c>
      <c r="V90" s="253" t="str">
        <f t="shared" si="33"/>
        <v/>
      </c>
    </row>
    <row r="91" spans="2:22" ht="130.5" customHeight="1">
      <c r="B91" s="174" t="str">
        <f t="shared" si="25"/>
        <v/>
      </c>
      <c r="C91" s="262">
        <v>220</v>
      </c>
      <c r="D91" s="263">
        <v>160</v>
      </c>
      <c r="E91" s="263" t="s">
        <v>59</v>
      </c>
      <c r="F91" s="264" t="s">
        <v>21</v>
      </c>
      <c r="G91" s="148"/>
      <c r="H91" s="147"/>
      <c r="I91" s="147"/>
      <c r="J91" s="147"/>
      <c r="K91" s="151"/>
      <c r="L91" s="149"/>
      <c r="M91" s="150"/>
      <c r="O91" s="253" t="str">
        <f t="shared" si="26"/>
        <v/>
      </c>
      <c r="P91" s="253" t="str">
        <f t="shared" si="27"/>
        <v/>
      </c>
      <c r="Q91" s="253" t="str">
        <f t="shared" si="28"/>
        <v/>
      </c>
      <c r="R91" s="253" t="str">
        <f t="shared" si="29"/>
        <v/>
      </c>
      <c r="S91" s="253" t="str">
        <f t="shared" si="30"/>
        <v/>
      </c>
      <c r="T91" s="253" t="str">
        <f t="shared" si="31"/>
        <v/>
      </c>
      <c r="U91" s="253" t="str">
        <f t="shared" si="32"/>
        <v/>
      </c>
      <c r="V91" s="253" t="str">
        <f t="shared" si="33"/>
        <v/>
      </c>
    </row>
    <row r="92" spans="2:22" ht="130.5" customHeight="1">
      <c r="B92" s="174" t="str">
        <f t="shared" si="25"/>
        <v/>
      </c>
      <c r="C92" s="262">
        <v>220</v>
      </c>
      <c r="D92" s="263">
        <v>170</v>
      </c>
      <c r="E92" s="263" t="s">
        <v>63</v>
      </c>
      <c r="F92" s="264" t="s">
        <v>64</v>
      </c>
      <c r="G92" s="148"/>
      <c r="H92" s="147"/>
      <c r="I92" s="147"/>
      <c r="J92" s="147"/>
      <c r="K92" s="151"/>
      <c r="L92" s="149"/>
      <c r="M92" s="150"/>
      <c r="O92" s="253" t="str">
        <f t="shared" si="26"/>
        <v/>
      </c>
      <c r="P92" s="253" t="str">
        <f t="shared" si="27"/>
        <v/>
      </c>
      <c r="Q92" s="253" t="str">
        <f t="shared" si="28"/>
        <v/>
      </c>
      <c r="R92" s="253" t="str">
        <f t="shared" si="29"/>
        <v/>
      </c>
      <c r="S92" s="253" t="str">
        <f t="shared" si="30"/>
        <v/>
      </c>
      <c r="T92" s="253" t="str">
        <f t="shared" si="31"/>
        <v/>
      </c>
      <c r="U92" s="253" t="str">
        <f t="shared" si="32"/>
        <v/>
      </c>
      <c r="V92" s="253" t="str">
        <f t="shared" si="33"/>
        <v/>
      </c>
    </row>
    <row r="93" spans="2:22" ht="130.5" customHeight="1">
      <c r="B93" s="174" t="str">
        <f t="shared" si="25"/>
        <v/>
      </c>
      <c r="C93" s="262">
        <v>230</v>
      </c>
      <c r="D93" s="263">
        <v>110</v>
      </c>
      <c r="E93" s="263" t="s">
        <v>586</v>
      </c>
      <c r="F93" s="264" t="s">
        <v>443</v>
      </c>
      <c r="G93" s="148"/>
      <c r="H93" s="147"/>
      <c r="I93" s="147"/>
      <c r="J93" s="147"/>
      <c r="K93" s="151"/>
      <c r="L93" s="149"/>
      <c r="M93" s="150"/>
      <c r="O93" s="253" t="str">
        <f t="shared" si="26"/>
        <v/>
      </c>
      <c r="P93" s="253" t="str">
        <f t="shared" si="27"/>
        <v/>
      </c>
      <c r="Q93" s="253" t="str">
        <f t="shared" si="28"/>
        <v/>
      </c>
      <c r="R93" s="253" t="str">
        <f t="shared" si="29"/>
        <v/>
      </c>
      <c r="S93" s="253" t="str">
        <f t="shared" si="30"/>
        <v/>
      </c>
      <c r="T93" s="253" t="str">
        <f t="shared" si="31"/>
        <v/>
      </c>
      <c r="U93" s="253" t="str">
        <f t="shared" si="32"/>
        <v/>
      </c>
      <c r="V93" s="253" t="str">
        <f t="shared" si="33"/>
        <v/>
      </c>
    </row>
    <row r="94" spans="2:22" ht="130.5" customHeight="1">
      <c r="B94" s="174" t="str">
        <f t="shared" si="25"/>
        <v/>
      </c>
      <c r="C94" s="262">
        <v>230</v>
      </c>
      <c r="D94" s="263">
        <v>120</v>
      </c>
      <c r="E94" s="263" t="s">
        <v>444</v>
      </c>
      <c r="F94" s="264" t="s">
        <v>4</v>
      </c>
      <c r="G94" s="148"/>
      <c r="H94" s="147"/>
      <c r="I94" s="147"/>
      <c r="J94" s="147"/>
      <c r="K94" s="151"/>
      <c r="L94" s="149"/>
      <c r="M94" s="150"/>
      <c r="O94" s="253" t="str">
        <f t="shared" si="26"/>
        <v/>
      </c>
      <c r="P94" s="253" t="str">
        <f t="shared" si="27"/>
        <v/>
      </c>
      <c r="Q94" s="253" t="str">
        <f t="shared" si="28"/>
        <v/>
      </c>
      <c r="R94" s="253" t="str">
        <f t="shared" si="29"/>
        <v/>
      </c>
      <c r="S94" s="253" t="str">
        <f t="shared" si="30"/>
        <v/>
      </c>
      <c r="T94" s="253" t="str">
        <f t="shared" si="31"/>
        <v/>
      </c>
      <c r="U94" s="253" t="str">
        <f t="shared" si="32"/>
        <v/>
      </c>
      <c r="V94" s="253" t="str">
        <f t="shared" si="33"/>
        <v/>
      </c>
    </row>
    <row r="95" spans="2:22" ht="130.5" customHeight="1">
      <c r="B95" s="174" t="str">
        <f t="shared" si="25"/>
        <v/>
      </c>
      <c r="C95" s="262">
        <v>230</v>
      </c>
      <c r="D95" s="263">
        <v>130</v>
      </c>
      <c r="E95" s="263" t="s">
        <v>391</v>
      </c>
      <c r="F95" s="264" t="s">
        <v>392</v>
      </c>
      <c r="G95" s="148"/>
      <c r="H95" s="147"/>
      <c r="I95" s="147"/>
      <c r="J95" s="147"/>
      <c r="K95" s="151"/>
      <c r="L95" s="149"/>
      <c r="M95" s="150"/>
      <c r="O95" s="253" t="str">
        <f t="shared" si="26"/>
        <v/>
      </c>
      <c r="P95" s="253" t="str">
        <f t="shared" si="27"/>
        <v/>
      </c>
      <c r="Q95" s="253" t="str">
        <f t="shared" si="28"/>
        <v/>
      </c>
      <c r="R95" s="253" t="str">
        <f t="shared" si="29"/>
        <v/>
      </c>
      <c r="S95" s="253" t="str">
        <f t="shared" si="30"/>
        <v/>
      </c>
      <c r="T95" s="253" t="str">
        <f t="shared" si="31"/>
        <v/>
      </c>
      <c r="U95" s="253" t="str">
        <f t="shared" si="32"/>
        <v/>
      </c>
      <c r="V95" s="253" t="str">
        <f t="shared" si="33"/>
        <v/>
      </c>
    </row>
    <row r="96" spans="2:22" ht="130.5" customHeight="1">
      <c r="B96" s="174" t="str">
        <f t="shared" si="25"/>
        <v/>
      </c>
      <c r="C96" s="262">
        <v>230</v>
      </c>
      <c r="D96" s="263">
        <v>140</v>
      </c>
      <c r="E96" s="263" t="s">
        <v>7</v>
      </c>
      <c r="F96" s="264" t="s">
        <v>8</v>
      </c>
      <c r="G96" s="148"/>
      <c r="H96" s="147"/>
      <c r="I96" s="147"/>
      <c r="J96" s="147"/>
      <c r="K96" s="151"/>
      <c r="L96" s="149"/>
      <c r="M96" s="150"/>
      <c r="O96" s="253" t="str">
        <f t="shared" si="26"/>
        <v/>
      </c>
      <c r="P96" s="253" t="str">
        <f t="shared" si="27"/>
        <v/>
      </c>
      <c r="Q96" s="253" t="str">
        <f t="shared" si="28"/>
        <v/>
      </c>
      <c r="R96" s="253" t="str">
        <f t="shared" si="29"/>
        <v/>
      </c>
      <c r="S96" s="253" t="str">
        <f t="shared" si="30"/>
        <v/>
      </c>
      <c r="T96" s="253" t="str">
        <f t="shared" si="31"/>
        <v/>
      </c>
      <c r="U96" s="253" t="str">
        <f t="shared" si="32"/>
        <v/>
      </c>
      <c r="V96" s="253" t="str">
        <f t="shared" si="33"/>
        <v/>
      </c>
    </row>
    <row r="97" spans="2:22" ht="130.5" customHeight="1">
      <c r="B97" s="174" t="str">
        <f t="shared" si="25"/>
        <v/>
      </c>
      <c r="C97" s="262">
        <v>230</v>
      </c>
      <c r="D97" s="263">
        <v>150</v>
      </c>
      <c r="E97" s="263" t="s">
        <v>9</v>
      </c>
      <c r="F97" s="264" t="s">
        <v>418</v>
      </c>
      <c r="G97" s="148"/>
      <c r="H97" s="147"/>
      <c r="I97" s="147"/>
      <c r="J97" s="147"/>
      <c r="K97" s="151"/>
      <c r="L97" s="149"/>
      <c r="M97" s="150"/>
      <c r="O97" s="253" t="str">
        <f t="shared" si="26"/>
        <v/>
      </c>
      <c r="P97" s="253" t="str">
        <f t="shared" si="27"/>
        <v/>
      </c>
      <c r="Q97" s="253" t="str">
        <f t="shared" si="28"/>
        <v/>
      </c>
      <c r="R97" s="253" t="str">
        <f t="shared" si="29"/>
        <v/>
      </c>
      <c r="S97" s="253" t="str">
        <f t="shared" si="30"/>
        <v/>
      </c>
      <c r="T97" s="253" t="str">
        <f t="shared" si="31"/>
        <v/>
      </c>
      <c r="U97" s="253" t="str">
        <f t="shared" si="32"/>
        <v/>
      </c>
      <c r="V97" s="253" t="str">
        <f t="shared" si="33"/>
        <v/>
      </c>
    </row>
    <row r="98" spans="2:22" ht="130.5" customHeight="1">
      <c r="B98" s="174" t="str">
        <f t="shared" si="25"/>
        <v/>
      </c>
      <c r="C98" s="262">
        <v>230</v>
      </c>
      <c r="D98" s="263">
        <v>160</v>
      </c>
      <c r="E98" s="263" t="s">
        <v>587</v>
      </c>
      <c r="F98" s="264" t="s">
        <v>639</v>
      </c>
      <c r="G98" s="148"/>
      <c r="H98" s="147"/>
      <c r="I98" s="147"/>
      <c r="J98" s="147"/>
      <c r="K98" s="151"/>
      <c r="L98" s="149"/>
      <c r="M98" s="150"/>
      <c r="O98" s="253" t="str">
        <f t="shared" si="26"/>
        <v/>
      </c>
      <c r="P98" s="253" t="str">
        <f t="shared" si="27"/>
        <v/>
      </c>
      <c r="Q98" s="253" t="str">
        <f t="shared" si="28"/>
        <v/>
      </c>
      <c r="R98" s="253" t="str">
        <f t="shared" si="29"/>
        <v/>
      </c>
      <c r="S98" s="253" t="str">
        <f t="shared" si="30"/>
        <v/>
      </c>
      <c r="T98" s="253" t="str">
        <f t="shared" si="31"/>
        <v/>
      </c>
      <c r="U98" s="253" t="str">
        <f t="shared" si="32"/>
        <v/>
      </c>
      <c r="V98" s="253" t="str">
        <f t="shared" si="33"/>
        <v/>
      </c>
    </row>
    <row r="99" spans="2:22" ht="130.5" customHeight="1">
      <c r="B99" s="174" t="str">
        <f t="shared" si="25"/>
        <v/>
      </c>
      <c r="C99" s="262">
        <v>230</v>
      </c>
      <c r="D99" s="263">
        <v>170</v>
      </c>
      <c r="E99" s="263" t="s">
        <v>419</v>
      </c>
      <c r="F99" s="264" t="s">
        <v>279</v>
      </c>
      <c r="G99" s="148"/>
      <c r="H99" s="147"/>
      <c r="I99" s="147"/>
      <c r="J99" s="147"/>
      <c r="K99" s="151"/>
      <c r="L99" s="149"/>
      <c r="M99" s="150"/>
      <c r="O99" s="253" t="str">
        <f t="shared" si="26"/>
        <v/>
      </c>
      <c r="P99" s="253" t="str">
        <f t="shared" si="27"/>
        <v/>
      </c>
      <c r="Q99" s="253" t="str">
        <f t="shared" si="28"/>
        <v/>
      </c>
      <c r="R99" s="253" t="str">
        <f t="shared" si="29"/>
        <v/>
      </c>
      <c r="S99" s="253" t="str">
        <f t="shared" si="30"/>
        <v/>
      </c>
      <c r="T99" s="253" t="str">
        <f t="shared" si="31"/>
        <v/>
      </c>
      <c r="U99" s="253" t="str">
        <f t="shared" si="32"/>
        <v/>
      </c>
      <c r="V99" s="253" t="str">
        <f t="shared" si="33"/>
        <v/>
      </c>
    </row>
    <row r="100" spans="2:22" ht="130.5" customHeight="1">
      <c r="B100" s="174" t="str">
        <f t="shared" si="25"/>
        <v/>
      </c>
      <c r="C100" s="262">
        <v>230</v>
      </c>
      <c r="D100" s="263">
        <v>180</v>
      </c>
      <c r="E100" s="263" t="s">
        <v>280</v>
      </c>
      <c r="F100" s="264" t="s">
        <v>281</v>
      </c>
      <c r="G100" s="148"/>
      <c r="H100" s="147"/>
      <c r="I100" s="147"/>
      <c r="J100" s="147"/>
      <c r="K100" s="151"/>
      <c r="L100" s="149"/>
      <c r="M100" s="150"/>
      <c r="O100" s="253" t="str">
        <f t="shared" si="26"/>
        <v/>
      </c>
      <c r="P100" s="253" t="str">
        <f t="shared" si="27"/>
        <v/>
      </c>
      <c r="Q100" s="253" t="str">
        <f t="shared" si="28"/>
        <v/>
      </c>
      <c r="R100" s="253" t="str">
        <f t="shared" si="29"/>
        <v/>
      </c>
      <c r="S100" s="253" t="str">
        <f t="shared" si="30"/>
        <v/>
      </c>
      <c r="T100" s="253" t="str">
        <f t="shared" si="31"/>
        <v/>
      </c>
      <c r="U100" s="253" t="str">
        <f t="shared" si="32"/>
        <v/>
      </c>
      <c r="V100" s="253" t="str">
        <f t="shared" si="33"/>
        <v/>
      </c>
    </row>
    <row r="101" spans="2:22" ht="130.5" customHeight="1">
      <c r="B101" s="174" t="str">
        <f t="shared" si="25"/>
        <v/>
      </c>
      <c r="C101" s="262">
        <v>230</v>
      </c>
      <c r="D101" s="263">
        <v>190</v>
      </c>
      <c r="E101" s="263" t="s">
        <v>336</v>
      </c>
      <c r="F101" s="264" t="s">
        <v>392</v>
      </c>
      <c r="G101" s="148"/>
      <c r="H101" s="147"/>
      <c r="I101" s="147"/>
      <c r="J101" s="147"/>
      <c r="K101" s="151"/>
      <c r="L101" s="149"/>
      <c r="M101" s="150"/>
      <c r="O101" s="253" t="str">
        <f t="shared" si="26"/>
        <v/>
      </c>
      <c r="P101" s="253" t="str">
        <f t="shared" si="27"/>
        <v/>
      </c>
      <c r="Q101" s="253" t="str">
        <f t="shared" si="28"/>
        <v/>
      </c>
      <c r="R101" s="253" t="str">
        <f t="shared" si="29"/>
        <v/>
      </c>
      <c r="S101" s="253" t="str">
        <f t="shared" si="30"/>
        <v/>
      </c>
      <c r="T101" s="253" t="str">
        <f t="shared" si="31"/>
        <v/>
      </c>
      <c r="U101" s="253" t="str">
        <f t="shared" si="32"/>
        <v/>
      </c>
      <c r="V101" s="253" t="str">
        <f t="shared" si="33"/>
        <v/>
      </c>
    </row>
    <row r="102" spans="2:22" ht="130.5" customHeight="1">
      <c r="B102" s="174" t="str">
        <f t="shared" si="25"/>
        <v/>
      </c>
      <c r="C102" s="262">
        <v>240</v>
      </c>
      <c r="D102" s="263">
        <v>110</v>
      </c>
      <c r="E102" s="263" t="s">
        <v>337</v>
      </c>
      <c r="F102" s="264" t="s">
        <v>338</v>
      </c>
      <c r="G102" s="148"/>
      <c r="H102" s="147"/>
      <c r="I102" s="147"/>
      <c r="J102" s="147"/>
      <c r="K102" s="151"/>
      <c r="L102" s="149"/>
      <c r="M102" s="150"/>
      <c r="O102" s="253" t="str">
        <f t="shared" si="26"/>
        <v/>
      </c>
      <c r="P102" s="253" t="str">
        <f t="shared" si="27"/>
        <v/>
      </c>
      <c r="Q102" s="253" t="str">
        <f t="shared" si="28"/>
        <v/>
      </c>
      <c r="R102" s="253" t="str">
        <f t="shared" si="29"/>
        <v/>
      </c>
      <c r="S102" s="253" t="str">
        <f t="shared" si="30"/>
        <v/>
      </c>
      <c r="T102" s="253" t="str">
        <f t="shared" si="31"/>
        <v/>
      </c>
      <c r="U102" s="253" t="str">
        <f t="shared" si="32"/>
        <v/>
      </c>
      <c r="V102" s="253" t="str">
        <f t="shared" si="33"/>
        <v/>
      </c>
    </row>
    <row r="103" spans="2:22" ht="130.5" customHeight="1">
      <c r="B103" s="174" t="str">
        <f t="shared" si="25"/>
        <v/>
      </c>
      <c r="C103" s="262">
        <v>240</v>
      </c>
      <c r="D103" s="263">
        <v>130</v>
      </c>
      <c r="E103" s="263" t="s">
        <v>554</v>
      </c>
      <c r="F103" s="264" t="s">
        <v>538</v>
      </c>
      <c r="G103" s="148"/>
      <c r="H103" s="147"/>
      <c r="I103" s="147"/>
      <c r="J103" s="147"/>
      <c r="K103" s="151"/>
      <c r="L103" s="149"/>
      <c r="M103" s="150"/>
      <c r="O103" s="253" t="str">
        <f t="shared" si="26"/>
        <v/>
      </c>
      <c r="P103" s="253" t="str">
        <f t="shared" si="27"/>
        <v/>
      </c>
      <c r="Q103" s="253" t="str">
        <f t="shared" si="28"/>
        <v/>
      </c>
      <c r="R103" s="253" t="str">
        <f t="shared" si="29"/>
        <v/>
      </c>
      <c r="S103" s="253" t="str">
        <f t="shared" si="30"/>
        <v/>
      </c>
      <c r="T103" s="253" t="str">
        <f t="shared" si="31"/>
        <v/>
      </c>
      <c r="U103" s="253" t="str">
        <f t="shared" si="32"/>
        <v/>
      </c>
      <c r="V103" s="253" t="str">
        <f t="shared" si="33"/>
        <v/>
      </c>
    </row>
    <row r="104" spans="2:22" ht="130.5" customHeight="1">
      <c r="B104" s="174" t="str">
        <f t="shared" si="25"/>
        <v/>
      </c>
      <c r="C104" s="262">
        <v>240</v>
      </c>
      <c r="D104" s="263">
        <v>140</v>
      </c>
      <c r="E104" s="263" t="s">
        <v>555</v>
      </c>
      <c r="F104" s="264" t="s">
        <v>537</v>
      </c>
      <c r="G104" s="148"/>
      <c r="H104" s="147"/>
      <c r="I104" s="147"/>
      <c r="J104" s="147"/>
      <c r="K104" s="151"/>
      <c r="L104" s="149"/>
      <c r="M104" s="150"/>
      <c r="O104" s="253" t="str">
        <f t="shared" si="26"/>
        <v/>
      </c>
      <c r="P104" s="253" t="str">
        <f t="shared" si="27"/>
        <v/>
      </c>
      <c r="Q104" s="253" t="str">
        <f t="shared" si="28"/>
        <v/>
      </c>
      <c r="R104" s="253" t="str">
        <f t="shared" si="29"/>
        <v/>
      </c>
      <c r="S104" s="253" t="str">
        <f t="shared" si="30"/>
        <v/>
      </c>
      <c r="T104" s="253" t="str">
        <f t="shared" si="31"/>
        <v/>
      </c>
      <c r="U104" s="253" t="str">
        <f t="shared" si="32"/>
        <v/>
      </c>
      <c r="V104" s="253" t="str">
        <f t="shared" si="33"/>
        <v/>
      </c>
    </row>
    <row r="105" spans="2:22" ht="130.5" customHeight="1">
      <c r="B105" s="174" t="str">
        <f t="shared" si="25"/>
        <v/>
      </c>
      <c r="C105" s="262">
        <v>240</v>
      </c>
      <c r="D105" s="263">
        <v>145</v>
      </c>
      <c r="E105" s="263" t="s">
        <v>637</v>
      </c>
      <c r="F105" s="264" t="s">
        <v>640</v>
      </c>
      <c r="G105" s="148"/>
      <c r="H105" s="147"/>
      <c r="I105" s="147"/>
      <c r="J105" s="147"/>
      <c r="K105" s="151"/>
      <c r="L105" s="149"/>
      <c r="M105" s="150"/>
      <c r="O105" s="253" t="str">
        <f t="shared" si="26"/>
        <v/>
      </c>
      <c r="P105" s="253" t="str">
        <f t="shared" si="27"/>
        <v/>
      </c>
      <c r="Q105" s="253" t="str">
        <f t="shared" si="28"/>
        <v/>
      </c>
      <c r="R105" s="253" t="str">
        <f t="shared" si="29"/>
        <v/>
      </c>
      <c r="S105" s="253" t="str">
        <f t="shared" si="30"/>
        <v/>
      </c>
      <c r="T105" s="253" t="str">
        <f t="shared" si="31"/>
        <v/>
      </c>
      <c r="U105" s="253" t="str">
        <f t="shared" si="32"/>
        <v/>
      </c>
      <c r="V105" s="253" t="str">
        <f t="shared" si="33"/>
        <v/>
      </c>
    </row>
    <row r="106" spans="2:22" ht="130.5" customHeight="1">
      <c r="B106" s="174" t="str">
        <f t="shared" si="25"/>
        <v/>
      </c>
      <c r="C106" s="262">
        <v>240</v>
      </c>
      <c r="D106" s="263">
        <v>160</v>
      </c>
      <c r="E106" s="263" t="s">
        <v>331</v>
      </c>
      <c r="F106" s="264" t="s">
        <v>573</v>
      </c>
      <c r="G106" s="148"/>
      <c r="H106" s="147"/>
      <c r="I106" s="147"/>
      <c r="J106" s="147"/>
      <c r="K106" s="151"/>
      <c r="L106" s="149"/>
      <c r="M106" s="150"/>
      <c r="O106" s="253" t="str">
        <f t="shared" si="26"/>
        <v/>
      </c>
      <c r="P106" s="253" t="str">
        <f t="shared" si="27"/>
        <v/>
      </c>
      <c r="Q106" s="253" t="str">
        <f t="shared" si="28"/>
        <v/>
      </c>
      <c r="R106" s="253" t="str">
        <f t="shared" si="29"/>
        <v/>
      </c>
      <c r="S106" s="253" t="str">
        <f t="shared" si="30"/>
        <v/>
      </c>
      <c r="T106" s="253" t="str">
        <f t="shared" si="31"/>
        <v/>
      </c>
      <c r="U106" s="253" t="str">
        <f t="shared" si="32"/>
        <v/>
      </c>
      <c r="V106" s="253" t="str">
        <f t="shared" si="33"/>
        <v/>
      </c>
    </row>
    <row r="107" spans="2:22" ht="130.5" customHeight="1">
      <c r="B107" s="174" t="str">
        <f t="shared" si="25"/>
        <v/>
      </c>
      <c r="C107" s="262">
        <v>240</v>
      </c>
      <c r="D107" s="263">
        <v>170</v>
      </c>
      <c r="E107" s="263" t="s">
        <v>332</v>
      </c>
      <c r="F107" s="264" t="s">
        <v>574</v>
      </c>
      <c r="G107" s="148"/>
      <c r="H107" s="147"/>
      <c r="I107" s="147"/>
      <c r="J107" s="147"/>
      <c r="K107" s="151"/>
      <c r="L107" s="149"/>
      <c r="M107" s="150"/>
      <c r="O107" s="253" t="str">
        <f t="shared" si="26"/>
        <v/>
      </c>
      <c r="P107" s="253" t="str">
        <f t="shared" si="27"/>
        <v/>
      </c>
      <c r="Q107" s="253" t="str">
        <f t="shared" si="28"/>
        <v/>
      </c>
      <c r="R107" s="253" t="str">
        <f t="shared" si="29"/>
        <v/>
      </c>
      <c r="S107" s="253" t="str">
        <f t="shared" si="30"/>
        <v/>
      </c>
      <c r="T107" s="253" t="str">
        <f t="shared" si="31"/>
        <v/>
      </c>
      <c r="U107" s="253" t="str">
        <f t="shared" si="32"/>
        <v/>
      </c>
      <c r="V107" s="253" t="str">
        <f t="shared" si="33"/>
        <v/>
      </c>
    </row>
    <row r="108" spans="2:22" ht="130.5" customHeight="1">
      <c r="B108" s="174" t="str">
        <f t="shared" si="25"/>
        <v/>
      </c>
      <c r="C108" s="262">
        <v>240</v>
      </c>
      <c r="D108" s="263">
        <v>180</v>
      </c>
      <c r="E108" s="263" t="s">
        <v>333</v>
      </c>
      <c r="F108" s="264" t="s">
        <v>334</v>
      </c>
      <c r="G108" s="148"/>
      <c r="H108" s="147"/>
      <c r="I108" s="147"/>
      <c r="J108" s="147"/>
      <c r="K108" s="151"/>
      <c r="L108" s="149"/>
      <c r="M108" s="150"/>
      <c r="O108" s="253" t="str">
        <f t="shared" si="26"/>
        <v/>
      </c>
      <c r="P108" s="253" t="str">
        <f t="shared" si="27"/>
        <v/>
      </c>
      <c r="Q108" s="253" t="str">
        <f t="shared" si="28"/>
        <v/>
      </c>
      <c r="R108" s="253" t="str">
        <f t="shared" si="29"/>
        <v/>
      </c>
      <c r="S108" s="253" t="str">
        <f t="shared" si="30"/>
        <v/>
      </c>
      <c r="T108" s="253" t="str">
        <f t="shared" si="31"/>
        <v/>
      </c>
      <c r="U108" s="253" t="str">
        <f t="shared" si="32"/>
        <v/>
      </c>
      <c r="V108" s="253" t="str">
        <f t="shared" si="33"/>
        <v/>
      </c>
    </row>
    <row r="109" spans="2:22" ht="130.5" customHeight="1">
      <c r="B109" s="174" t="str">
        <f t="shared" si="25"/>
        <v/>
      </c>
      <c r="C109" s="262">
        <v>250</v>
      </c>
      <c r="D109" s="263">
        <v>110</v>
      </c>
      <c r="E109" s="263" t="s">
        <v>335</v>
      </c>
      <c r="F109" s="264" t="s">
        <v>422</v>
      </c>
      <c r="G109" s="148"/>
      <c r="H109" s="147"/>
      <c r="I109" s="147"/>
      <c r="J109" s="147"/>
      <c r="K109" s="151"/>
      <c r="L109" s="149"/>
      <c r="M109" s="150"/>
      <c r="O109" s="253" t="str">
        <f t="shared" si="26"/>
        <v/>
      </c>
      <c r="P109" s="253" t="str">
        <f t="shared" si="27"/>
        <v/>
      </c>
      <c r="Q109" s="253" t="str">
        <f t="shared" si="28"/>
        <v/>
      </c>
      <c r="R109" s="253" t="str">
        <f t="shared" si="29"/>
        <v/>
      </c>
      <c r="S109" s="253" t="str">
        <f t="shared" si="30"/>
        <v/>
      </c>
      <c r="T109" s="253" t="str">
        <f t="shared" si="31"/>
        <v/>
      </c>
      <c r="U109" s="253" t="str">
        <f t="shared" si="32"/>
        <v/>
      </c>
      <c r="V109" s="253" t="str">
        <f t="shared" si="33"/>
        <v/>
      </c>
    </row>
    <row r="110" spans="2:22" ht="130.5" customHeight="1">
      <c r="B110" s="174" t="str">
        <f t="shared" si="25"/>
        <v/>
      </c>
      <c r="C110" s="262">
        <v>250</v>
      </c>
      <c r="D110" s="263">
        <v>120</v>
      </c>
      <c r="E110" s="263" t="s">
        <v>389</v>
      </c>
      <c r="F110" s="264" t="s">
        <v>308</v>
      </c>
      <c r="G110" s="148"/>
      <c r="H110" s="147"/>
      <c r="I110" s="147"/>
      <c r="J110" s="147"/>
      <c r="K110" s="151"/>
      <c r="L110" s="149"/>
      <c r="M110" s="150"/>
      <c r="O110" s="253" t="str">
        <f t="shared" si="26"/>
        <v/>
      </c>
      <c r="P110" s="253" t="str">
        <f t="shared" si="27"/>
        <v/>
      </c>
      <c r="Q110" s="253" t="str">
        <f t="shared" si="28"/>
        <v/>
      </c>
      <c r="R110" s="253" t="str">
        <f t="shared" si="29"/>
        <v/>
      </c>
      <c r="S110" s="253" t="str">
        <f t="shared" si="30"/>
        <v/>
      </c>
      <c r="T110" s="253" t="str">
        <f t="shared" si="31"/>
        <v/>
      </c>
      <c r="U110" s="253" t="str">
        <f t="shared" si="32"/>
        <v/>
      </c>
      <c r="V110" s="253" t="str">
        <f t="shared" si="33"/>
        <v/>
      </c>
    </row>
    <row r="111" spans="2:22" ht="130.5" customHeight="1">
      <c r="B111" s="174" t="str">
        <f t="shared" si="25"/>
        <v/>
      </c>
      <c r="C111" s="262">
        <v>260</v>
      </c>
      <c r="D111" s="263">
        <v>110</v>
      </c>
      <c r="E111" s="263" t="s">
        <v>376</v>
      </c>
      <c r="F111" s="264" t="s">
        <v>319</v>
      </c>
      <c r="G111" s="148"/>
      <c r="H111" s="147"/>
      <c r="I111" s="147"/>
      <c r="J111" s="147"/>
      <c r="K111" s="151"/>
      <c r="L111" s="149"/>
      <c r="M111" s="150"/>
      <c r="O111" s="253" t="str">
        <f t="shared" si="26"/>
        <v/>
      </c>
      <c r="P111" s="253" t="str">
        <f t="shared" si="27"/>
        <v/>
      </c>
      <c r="Q111" s="253" t="str">
        <f t="shared" si="28"/>
        <v/>
      </c>
      <c r="R111" s="253" t="str">
        <f t="shared" si="29"/>
        <v/>
      </c>
      <c r="S111" s="253" t="str">
        <f t="shared" si="30"/>
        <v/>
      </c>
      <c r="T111" s="253" t="str">
        <f t="shared" si="31"/>
        <v/>
      </c>
      <c r="U111" s="253" t="str">
        <f t="shared" si="32"/>
        <v/>
      </c>
      <c r="V111" s="253" t="str">
        <f t="shared" si="33"/>
        <v/>
      </c>
    </row>
    <row r="112" spans="2:22" ht="130.5" customHeight="1">
      <c r="B112" s="174" t="str">
        <f t="shared" si="25"/>
        <v/>
      </c>
      <c r="C112" s="262">
        <v>260</v>
      </c>
      <c r="D112" s="263">
        <v>120</v>
      </c>
      <c r="E112" s="263" t="s">
        <v>320</v>
      </c>
      <c r="F112" s="264" t="s">
        <v>367</v>
      </c>
      <c r="G112" s="148"/>
      <c r="H112" s="147"/>
      <c r="I112" s="147"/>
      <c r="J112" s="147"/>
      <c r="K112" s="151"/>
      <c r="L112" s="149"/>
      <c r="M112" s="150"/>
      <c r="O112" s="253" t="str">
        <f t="shared" si="26"/>
        <v/>
      </c>
      <c r="P112" s="253" t="str">
        <f t="shared" si="27"/>
        <v/>
      </c>
      <c r="Q112" s="253" t="str">
        <f t="shared" si="28"/>
        <v/>
      </c>
      <c r="R112" s="253" t="str">
        <f t="shared" si="29"/>
        <v/>
      </c>
      <c r="S112" s="253" t="str">
        <f t="shared" si="30"/>
        <v/>
      </c>
      <c r="T112" s="253" t="str">
        <f t="shared" si="31"/>
        <v/>
      </c>
      <c r="U112" s="253" t="str">
        <f t="shared" si="32"/>
        <v/>
      </c>
      <c r="V112" s="253" t="str">
        <f t="shared" si="33"/>
        <v/>
      </c>
    </row>
    <row r="113" spans="2:22" ht="130.5" customHeight="1">
      <c r="B113" s="174" t="str">
        <f t="shared" si="25"/>
        <v/>
      </c>
      <c r="C113" s="262">
        <v>260</v>
      </c>
      <c r="D113" s="263">
        <v>130</v>
      </c>
      <c r="E113" s="263" t="s">
        <v>368</v>
      </c>
      <c r="F113" s="264" t="s">
        <v>409</v>
      </c>
      <c r="G113" s="148"/>
      <c r="H113" s="147"/>
      <c r="I113" s="147"/>
      <c r="J113" s="147"/>
      <c r="K113" s="151"/>
      <c r="L113" s="149"/>
      <c r="M113" s="150"/>
      <c r="O113" s="253" t="str">
        <f t="shared" si="26"/>
        <v/>
      </c>
      <c r="P113" s="253" t="str">
        <f t="shared" si="27"/>
        <v/>
      </c>
      <c r="Q113" s="253" t="str">
        <f t="shared" si="28"/>
        <v/>
      </c>
      <c r="R113" s="253" t="str">
        <f t="shared" si="29"/>
        <v/>
      </c>
      <c r="S113" s="253" t="str">
        <f t="shared" si="30"/>
        <v/>
      </c>
      <c r="T113" s="253" t="str">
        <f t="shared" si="31"/>
        <v/>
      </c>
      <c r="U113" s="253" t="str">
        <f t="shared" si="32"/>
        <v/>
      </c>
      <c r="V113" s="253" t="str">
        <f t="shared" si="33"/>
        <v/>
      </c>
    </row>
    <row r="114" spans="2:22" ht="130.5" customHeight="1">
      <c r="B114" s="174" t="str">
        <f t="shared" si="25"/>
        <v/>
      </c>
      <c r="C114" s="262">
        <v>260</v>
      </c>
      <c r="D114" s="263">
        <v>140</v>
      </c>
      <c r="E114" s="263" t="s">
        <v>362</v>
      </c>
      <c r="F114" s="264" t="s">
        <v>363</v>
      </c>
      <c r="G114" s="148"/>
      <c r="H114" s="147"/>
      <c r="I114" s="147"/>
      <c r="J114" s="147"/>
      <c r="K114" s="151"/>
      <c r="L114" s="149"/>
      <c r="M114" s="150"/>
      <c r="O114" s="253" t="str">
        <f t="shared" si="26"/>
        <v/>
      </c>
      <c r="P114" s="253" t="str">
        <f t="shared" si="27"/>
        <v/>
      </c>
      <c r="Q114" s="253" t="str">
        <f t="shared" si="28"/>
        <v/>
      </c>
      <c r="R114" s="253" t="str">
        <f t="shared" si="29"/>
        <v/>
      </c>
      <c r="S114" s="253" t="str">
        <f t="shared" si="30"/>
        <v/>
      </c>
      <c r="T114" s="253" t="str">
        <f t="shared" si="31"/>
        <v/>
      </c>
      <c r="U114" s="253" t="str">
        <f t="shared" si="32"/>
        <v/>
      </c>
      <c r="V114" s="253" t="str">
        <f t="shared" si="33"/>
        <v/>
      </c>
    </row>
    <row r="115" spans="2:22" ht="130.5" customHeight="1">
      <c r="B115" s="174" t="str">
        <f t="shared" si="25"/>
        <v/>
      </c>
      <c r="C115" s="262">
        <v>260</v>
      </c>
      <c r="D115" s="263">
        <v>150</v>
      </c>
      <c r="E115" s="263" t="s">
        <v>364</v>
      </c>
      <c r="F115" s="264" t="s">
        <v>415</v>
      </c>
      <c r="G115" s="148"/>
      <c r="H115" s="147"/>
      <c r="I115" s="147"/>
      <c r="J115" s="147"/>
      <c r="K115" s="151"/>
      <c r="L115" s="149"/>
      <c r="M115" s="150"/>
      <c r="O115" s="253" t="str">
        <f t="shared" si="26"/>
        <v/>
      </c>
      <c r="P115" s="253" t="str">
        <f t="shared" si="27"/>
        <v/>
      </c>
      <c r="Q115" s="253" t="str">
        <f t="shared" si="28"/>
        <v/>
      </c>
      <c r="R115" s="253" t="str">
        <f t="shared" si="29"/>
        <v/>
      </c>
      <c r="S115" s="253" t="str">
        <f t="shared" si="30"/>
        <v/>
      </c>
      <c r="T115" s="253" t="str">
        <f t="shared" si="31"/>
        <v/>
      </c>
      <c r="U115" s="253" t="str">
        <f t="shared" si="32"/>
        <v/>
      </c>
      <c r="V115" s="253" t="str">
        <f t="shared" si="33"/>
        <v/>
      </c>
    </row>
    <row r="116" spans="2:22" ht="130.5" customHeight="1">
      <c r="B116" s="174" t="str">
        <f t="shared" si="25"/>
        <v/>
      </c>
      <c r="C116" s="262">
        <v>260</v>
      </c>
      <c r="D116" s="263">
        <v>160</v>
      </c>
      <c r="E116" s="263" t="s">
        <v>416</v>
      </c>
      <c r="F116" s="264" t="s">
        <v>417</v>
      </c>
      <c r="G116" s="148"/>
      <c r="H116" s="147"/>
      <c r="I116" s="147"/>
      <c r="J116" s="147"/>
      <c r="K116" s="151"/>
      <c r="L116" s="149"/>
      <c r="M116" s="150"/>
      <c r="O116" s="253" t="str">
        <f t="shared" si="26"/>
        <v/>
      </c>
      <c r="P116" s="253" t="str">
        <f t="shared" si="27"/>
        <v/>
      </c>
      <c r="Q116" s="253" t="str">
        <f t="shared" si="28"/>
        <v/>
      </c>
      <c r="R116" s="253" t="str">
        <f t="shared" si="29"/>
        <v/>
      </c>
      <c r="S116" s="253" t="str">
        <f t="shared" si="30"/>
        <v/>
      </c>
      <c r="T116" s="253" t="str">
        <f t="shared" si="31"/>
        <v/>
      </c>
      <c r="U116" s="253" t="str">
        <f t="shared" si="32"/>
        <v/>
      </c>
      <c r="V116" s="253" t="str">
        <f t="shared" si="33"/>
        <v/>
      </c>
    </row>
    <row r="117" spans="2:22" ht="130.5" customHeight="1">
      <c r="B117" s="174" t="str">
        <f t="shared" si="25"/>
        <v/>
      </c>
      <c r="C117" s="262">
        <v>260</v>
      </c>
      <c r="D117" s="263">
        <v>170</v>
      </c>
      <c r="E117" s="263" t="s">
        <v>377</v>
      </c>
      <c r="F117" s="264" t="s">
        <v>378</v>
      </c>
      <c r="G117" s="148"/>
      <c r="H117" s="147"/>
      <c r="I117" s="147"/>
      <c r="J117" s="147"/>
      <c r="K117" s="151"/>
      <c r="L117" s="149"/>
      <c r="M117" s="150"/>
      <c r="O117" s="253" t="str">
        <f t="shared" si="26"/>
        <v/>
      </c>
      <c r="P117" s="253" t="str">
        <f t="shared" si="27"/>
        <v/>
      </c>
      <c r="Q117" s="253" t="str">
        <f t="shared" si="28"/>
        <v/>
      </c>
      <c r="R117" s="253" t="str">
        <f t="shared" si="29"/>
        <v/>
      </c>
      <c r="S117" s="253" t="str">
        <f t="shared" si="30"/>
        <v/>
      </c>
      <c r="T117" s="253" t="str">
        <f t="shared" si="31"/>
        <v/>
      </c>
      <c r="U117" s="253" t="str">
        <f t="shared" si="32"/>
        <v/>
      </c>
      <c r="V117" s="253" t="str">
        <f t="shared" si="33"/>
        <v/>
      </c>
    </row>
    <row r="118" spans="2:22" ht="130.5" customHeight="1">
      <c r="B118" s="174" t="str">
        <f t="shared" si="25"/>
        <v/>
      </c>
      <c r="C118" s="262">
        <v>260</v>
      </c>
      <c r="D118" s="263">
        <v>180</v>
      </c>
      <c r="E118" s="263" t="s">
        <v>439</v>
      </c>
      <c r="F118" s="264" t="s">
        <v>365</v>
      </c>
      <c r="G118" s="148"/>
      <c r="H118" s="147"/>
      <c r="I118" s="147"/>
      <c r="J118" s="147"/>
      <c r="K118" s="151"/>
      <c r="L118" s="149"/>
      <c r="M118" s="150"/>
      <c r="O118" s="253" t="str">
        <f t="shared" si="26"/>
        <v/>
      </c>
      <c r="P118" s="253" t="str">
        <f t="shared" si="27"/>
        <v/>
      </c>
      <c r="Q118" s="253" t="str">
        <f t="shared" si="28"/>
        <v/>
      </c>
      <c r="R118" s="253" t="str">
        <f t="shared" si="29"/>
        <v/>
      </c>
      <c r="S118" s="253" t="str">
        <f t="shared" si="30"/>
        <v/>
      </c>
      <c r="T118" s="253" t="str">
        <f t="shared" si="31"/>
        <v/>
      </c>
      <c r="U118" s="253" t="str">
        <f t="shared" si="32"/>
        <v/>
      </c>
      <c r="V118" s="253" t="str">
        <f t="shared" si="33"/>
        <v/>
      </c>
    </row>
    <row r="119" spans="2:22" ht="130.5" customHeight="1">
      <c r="B119" s="174" t="str">
        <f t="shared" si="25"/>
        <v/>
      </c>
      <c r="C119" s="262">
        <v>260</v>
      </c>
      <c r="D119" s="263">
        <v>190</v>
      </c>
      <c r="E119" s="263" t="s">
        <v>366</v>
      </c>
      <c r="F119" s="264" t="s">
        <v>445</v>
      </c>
      <c r="G119" s="148"/>
      <c r="H119" s="147"/>
      <c r="I119" s="147"/>
      <c r="J119" s="147"/>
      <c r="K119" s="151"/>
      <c r="L119" s="149"/>
      <c r="M119" s="150"/>
      <c r="O119" s="253" t="str">
        <f t="shared" si="26"/>
        <v/>
      </c>
      <c r="P119" s="253" t="str">
        <f t="shared" si="27"/>
        <v/>
      </c>
      <c r="Q119" s="253" t="str">
        <f t="shared" si="28"/>
        <v/>
      </c>
      <c r="R119" s="253" t="str">
        <f t="shared" si="29"/>
        <v/>
      </c>
      <c r="S119" s="253" t="str">
        <f t="shared" si="30"/>
        <v/>
      </c>
      <c r="T119" s="253" t="str">
        <f t="shared" si="31"/>
        <v/>
      </c>
      <c r="U119" s="253" t="str">
        <f t="shared" si="32"/>
        <v/>
      </c>
      <c r="V119" s="253" t="str">
        <f t="shared" si="33"/>
        <v/>
      </c>
    </row>
    <row r="120" spans="2:22" ht="130.5" customHeight="1">
      <c r="B120" s="174" t="str">
        <f t="shared" si="25"/>
        <v/>
      </c>
      <c r="C120" s="262">
        <v>270</v>
      </c>
      <c r="D120" s="263">
        <v>110</v>
      </c>
      <c r="E120" s="263" t="s">
        <v>446</v>
      </c>
      <c r="F120" s="264" t="s">
        <v>411</v>
      </c>
      <c r="G120" s="148"/>
      <c r="H120" s="147"/>
      <c r="I120" s="147"/>
      <c r="J120" s="147"/>
      <c r="K120" s="151"/>
      <c r="L120" s="149"/>
      <c r="M120" s="150"/>
      <c r="O120" s="253" t="str">
        <f t="shared" si="26"/>
        <v/>
      </c>
      <c r="P120" s="253" t="str">
        <f t="shared" si="27"/>
        <v/>
      </c>
      <c r="Q120" s="253" t="str">
        <f t="shared" si="28"/>
        <v/>
      </c>
      <c r="R120" s="253" t="str">
        <f t="shared" si="29"/>
        <v/>
      </c>
      <c r="S120" s="253" t="str">
        <f t="shared" si="30"/>
        <v/>
      </c>
      <c r="T120" s="253" t="str">
        <f t="shared" si="31"/>
        <v/>
      </c>
      <c r="U120" s="253" t="str">
        <f t="shared" si="32"/>
        <v/>
      </c>
      <c r="V120" s="253" t="str">
        <f t="shared" si="33"/>
        <v/>
      </c>
    </row>
    <row r="121" spans="2:22" ht="130.5" customHeight="1">
      <c r="B121" s="174" t="str">
        <f t="shared" si="25"/>
        <v/>
      </c>
      <c r="C121" s="262">
        <v>270</v>
      </c>
      <c r="D121" s="263">
        <v>120</v>
      </c>
      <c r="E121" s="263" t="s">
        <v>412</v>
      </c>
      <c r="F121" s="264" t="s">
        <v>90</v>
      </c>
      <c r="G121" s="148"/>
      <c r="H121" s="147"/>
      <c r="I121" s="147"/>
      <c r="J121" s="147"/>
      <c r="K121" s="151"/>
      <c r="L121" s="149"/>
      <c r="M121" s="150"/>
      <c r="O121" s="253" t="str">
        <f t="shared" si="26"/>
        <v/>
      </c>
      <c r="P121" s="253" t="str">
        <f t="shared" si="27"/>
        <v/>
      </c>
      <c r="Q121" s="253" t="str">
        <f t="shared" si="28"/>
        <v/>
      </c>
      <c r="R121" s="253" t="str">
        <f t="shared" si="29"/>
        <v/>
      </c>
      <c r="S121" s="253" t="str">
        <f t="shared" si="30"/>
        <v/>
      </c>
      <c r="T121" s="253" t="str">
        <f t="shared" si="31"/>
        <v/>
      </c>
      <c r="U121" s="253" t="str">
        <f t="shared" si="32"/>
        <v/>
      </c>
      <c r="V121" s="253" t="str">
        <f t="shared" si="33"/>
        <v/>
      </c>
    </row>
    <row r="122" spans="2:22" ht="130.5" customHeight="1">
      <c r="B122" s="174" t="str">
        <f t="shared" si="25"/>
        <v/>
      </c>
      <c r="C122" s="262">
        <v>270</v>
      </c>
      <c r="D122" s="263">
        <v>130</v>
      </c>
      <c r="E122" s="263" t="s">
        <v>275</v>
      </c>
      <c r="F122" s="264" t="s">
        <v>228</v>
      </c>
      <c r="G122" s="148"/>
      <c r="H122" s="147"/>
      <c r="I122" s="147"/>
      <c r="J122" s="147"/>
      <c r="K122" s="151"/>
      <c r="L122" s="149"/>
      <c r="M122" s="150"/>
      <c r="O122" s="253" t="str">
        <f t="shared" si="26"/>
        <v/>
      </c>
      <c r="P122" s="253" t="str">
        <f t="shared" si="27"/>
        <v/>
      </c>
      <c r="Q122" s="253" t="str">
        <f t="shared" si="28"/>
        <v/>
      </c>
      <c r="R122" s="253" t="str">
        <f t="shared" si="29"/>
        <v/>
      </c>
      <c r="S122" s="253" t="str">
        <f t="shared" si="30"/>
        <v/>
      </c>
      <c r="T122" s="253" t="str">
        <f t="shared" si="31"/>
        <v/>
      </c>
      <c r="U122" s="253" t="str">
        <f t="shared" si="32"/>
        <v/>
      </c>
      <c r="V122" s="253" t="str">
        <f t="shared" si="33"/>
        <v/>
      </c>
    </row>
    <row r="123" spans="2:22" ht="130.5" customHeight="1">
      <c r="B123" s="174" t="str">
        <f t="shared" si="25"/>
        <v/>
      </c>
      <c r="C123" s="262">
        <v>270</v>
      </c>
      <c r="D123" s="263">
        <v>140</v>
      </c>
      <c r="E123" s="263" t="s">
        <v>229</v>
      </c>
      <c r="F123" s="264" t="s">
        <v>575</v>
      </c>
      <c r="G123" s="148"/>
      <c r="H123" s="147"/>
      <c r="I123" s="147"/>
      <c r="J123" s="147"/>
      <c r="K123" s="151"/>
      <c r="L123" s="149"/>
      <c r="M123" s="150"/>
      <c r="O123" s="253" t="str">
        <f t="shared" si="26"/>
        <v/>
      </c>
      <c r="P123" s="253" t="str">
        <f t="shared" si="27"/>
        <v/>
      </c>
      <c r="Q123" s="253" t="str">
        <f t="shared" si="28"/>
        <v/>
      </c>
      <c r="R123" s="253" t="str">
        <f t="shared" si="29"/>
        <v/>
      </c>
      <c r="S123" s="253" t="str">
        <f t="shared" si="30"/>
        <v/>
      </c>
      <c r="T123" s="253" t="str">
        <f t="shared" si="31"/>
        <v/>
      </c>
      <c r="U123" s="253" t="str">
        <f t="shared" si="32"/>
        <v/>
      </c>
      <c r="V123" s="253" t="str">
        <f t="shared" si="33"/>
        <v/>
      </c>
    </row>
    <row r="124" spans="2:22" ht="130.5" customHeight="1">
      <c r="B124" s="174" t="str">
        <f t="shared" si="25"/>
        <v/>
      </c>
      <c r="C124" s="262">
        <v>270</v>
      </c>
      <c r="D124" s="263">
        <v>150</v>
      </c>
      <c r="E124" s="263" t="s">
        <v>339</v>
      </c>
      <c r="F124" s="264" t="s">
        <v>576</v>
      </c>
      <c r="G124" s="148"/>
      <c r="H124" s="147"/>
      <c r="I124" s="147"/>
      <c r="J124" s="147"/>
      <c r="K124" s="151"/>
      <c r="L124" s="149"/>
      <c r="M124" s="150"/>
      <c r="O124" s="253" t="str">
        <f t="shared" si="26"/>
        <v/>
      </c>
      <c r="P124" s="253" t="str">
        <f t="shared" si="27"/>
        <v/>
      </c>
      <c r="Q124" s="253" t="str">
        <f t="shared" si="28"/>
        <v/>
      </c>
      <c r="R124" s="253" t="str">
        <f t="shared" si="29"/>
        <v/>
      </c>
      <c r="S124" s="253" t="str">
        <f t="shared" si="30"/>
        <v/>
      </c>
      <c r="T124" s="253" t="str">
        <f t="shared" si="31"/>
        <v/>
      </c>
      <c r="U124" s="253" t="str">
        <f t="shared" si="32"/>
        <v/>
      </c>
      <c r="V124" s="253" t="str">
        <f t="shared" si="33"/>
        <v/>
      </c>
    </row>
    <row r="125" spans="2:22" ht="130.5" customHeight="1">
      <c r="B125" s="174" t="str">
        <f t="shared" si="25"/>
        <v/>
      </c>
      <c r="C125" s="262">
        <v>270</v>
      </c>
      <c r="D125" s="263">
        <v>160</v>
      </c>
      <c r="E125" s="263" t="s">
        <v>340</v>
      </c>
      <c r="F125" s="264" t="s">
        <v>576</v>
      </c>
      <c r="G125" s="148"/>
      <c r="H125" s="147"/>
      <c r="I125" s="147"/>
      <c r="J125" s="147"/>
      <c r="K125" s="151"/>
      <c r="L125" s="149"/>
      <c r="M125" s="150"/>
      <c r="O125" s="253" t="str">
        <f t="shared" si="26"/>
        <v/>
      </c>
      <c r="P125" s="253" t="str">
        <f t="shared" si="27"/>
        <v/>
      </c>
      <c r="Q125" s="253" t="str">
        <f t="shared" si="28"/>
        <v/>
      </c>
      <c r="R125" s="253" t="str">
        <f t="shared" si="29"/>
        <v/>
      </c>
      <c r="S125" s="253" t="str">
        <f t="shared" si="30"/>
        <v/>
      </c>
      <c r="T125" s="253" t="str">
        <f t="shared" si="31"/>
        <v/>
      </c>
      <c r="U125" s="253" t="str">
        <f t="shared" si="32"/>
        <v/>
      </c>
      <c r="V125" s="253" t="str">
        <f t="shared" si="33"/>
        <v/>
      </c>
    </row>
    <row r="126" spans="2:22" ht="130.5" customHeight="1">
      <c r="B126" s="174" t="str">
        <f t="shared" si="25"/>
        <v/>
      </c>
      <c r="C126" s="262">
        <v>270</v>
      </c>
      <c r="D126" s="263">
        <v>170</v>
      </c>
      <c r="E126" s="263" t="s">
        <v>341</v>
      </c>
      <c r="F126" s="264" t="s">
        <v>342</v>
      </c>
      <c r="G126" s="148"/>
      <c r="H126" s="147"/>
      <c r="I126" s="147"/>
      <c r="J126" s="147"/>
      <c r="K126" s="151"/>
      <c r="L126" s="149"/>
      <c r="M126" s="150"/>
      <c r="O126" s="253" t="str">
        <f t="shared" si="26"/>
        <v/>
      </c>
      <c r="P126" s="253" t="str">
        <f t="shared" si="27"/>
        <v/>
      </c>
      <c r="Q126" s="253" t="str">
        <f t="shared" si="28"/>
        <v/>
      </c>
      <c r="R126" s="253" t="str">
        <f t="shared" si="29"/>
        <v/>
      </c>
      <c r="S126" s="253" t="str">
        <f t="shared" si="30"/>
        <v/>
      </c>
      <c r="T126" s="253" t="str">
        <f t="shared" si="31"/>
        <v/>
      </c>
      <c r="U126" s="253" t="str">
        <f t="shared" si="32"/>
        <v/>
      </c>
      <c r="V126" s="253" t="str">
        <f t="shared" si="33"/>
        <v/>
      </c>
    </row>
    <row r="127" spans="2:22" ht="130.5" customHeight="1">
      <c r="B127" s="174" t="str">
        <f t="shared" si="25"/>
        <v/>
      </c>
      <c r="C127" s="262">
        <v>270</v>
      </c>
      <c r="D127" s="263">
        <v>180</v>
      </c>
      <c r="E127" s="263" t="s">
        <v>343</v>
      </c>
      <c r="F127" s="264" t="s">
        <v>577</v>
      </c>
      <c r="G127" s="148"/>
      <c r="H127" s="147"/>
      <c r="I127" s="147"/>
      <c r="J127" s="147"/>
      <c r="K127" s="151"/>
      <c r="L127" s="149"/>
      <c r="M127" s="150"/>
      <c r="O127" s="253" t="str">
        <f t="shared" si="26"/>
        <v/>
      </c>
      <c r="P127" s="253" t="str">
        <f t="shared" si="27"/>
        <v/>
      </c>
      <c r="Q127" s="253" t="str">
        <f t="shared" si="28"/>
        <v/>
      </c>
      <c r="R127" s="253" t="str">
        <f t="shared" si="29"/>
        <v/>
      </c>
      <c r="S127" s="253" t="str">
        <f t="shared" si="30"/>
        <v/>
      </c>
      <c r="T127" s="253" t="str">
        <f t="shared" si="31"/>
        <v/>
      </c>
      <c r="U127" s="253" t="str">
        <f t="shared" si="32"/>
        <v/>
      </c>
      <c r="V127" s="253" t="str">
        <f t="shared" si="33"/>
        <v/>
      </c>
    </row>
    <row r="128" spans="2:22" ht="130.5" customHeight="1">
      <c r="B128" s="174" t="str">
        <f t="shared" si="25"/>
        <v/>
      </c>
      <c r="C128" s="262">
        <v>270</v>
      </c>
      <c r="D128" s="263">
        <v>190</v>
      </c>
      <c r="E128" s="263" t="s">
        <v>430</v>
      </c>
      <c r="F128" s="264" t="s">
        <v>578</v>
      </c>
      <c r="G128" s="148"/>
      <c r="H128" s="147"/>
      <c r="I128" s="147"/>
      <c r="J128" s="147"/>
      <c r="K128" s="151"/>
      <c r="L128" s="149"/>
      <c r="M128" s="150"/>
      <c r="O128" s="253" t="str">
        <f t="shared" si="26"/>
        <v/>
      </c>
      <c r="P128" s="253" t="str">
        <f t="shared" si="27"/>
        <v/>
      </c>
      <c r="Q128" s="253" t="str">
        <f t="shared" si="28"/>
        <v/>
      </c>
      <c r="R128" s="253" t="str">
        <f t="shared" si="29"/>
        <v/>
      </c>
      <c r="S128" s="253" t="str">
        <f t="shared" si="30"/>
        <v/>
      </c>
      <c r="T128" s="253" t="str">
        <f t="shared" si="31"/>
        <v/>
      </c>
      <c r="U128" s="253" t="str">
        <f t="shared" si="32"/>
        <v/>
      </c>
      <c r="V128" s="253" t="str">
        <f t="shared" si="33"/>
        <v/>
      </c>
    </row>
    <row r="129" spans="2:22" ht="130.5" customHeight="1">
      <c r="B129" s="174" t="str">
        <f t="shared" si="25"/>
        <v/>
      </c>
      <c r="C129" s="262">
        <v>270</v>
      </c>
      <c r="D129" s="263">
        <v>200</v>
      </c>
      <c r="E129" s="263" t="s">
        <v>292</v>
      </c>
      <c r="F129" s="264" t="s">
        <v>293</v>
      </c>
      <c r="G129" s="148"/>
      <c r="H129" s="147"/>
      <c r="I129" s="147"/>
      <c r="J129" s="147"/>
      <c r="K129" s="151"/>
      <c r="L129" s="149"/>
      <c r="M129" s="150"/>
      <c r="O129" s="253" t="str">
        <f t="shared" si="26"/>
        <v/>
      </c>
      <c r="P129" s="253" t="str">
        <f t="shared" si="27"/>
        <v/>
      </c>
      <c r="Q129" s="253" t="str">
        <f t="shared" si="28"/>
        <v/>
      </c>
      <c r="R129" s="253" t="str">
        <f t="shared" si="29"/>
        <v/>
      </c>
      <c r="S129" s="253" t="str">
        <f t="shared" si="30"/>
        <v/>
      </c>
      <c r="T129" s="253" t="str">
        <f t="shared" si="31"/>
        <v/>
      </c>
      <c r="U129" s="253" t="str">
        <f t="shared" si="32"/>
        <v/>
      </c>
      <c r="V129" s="253" t="str">
        <f t="shared" si="33"/>
        <v/>
      </c>
    </row>
    <row r="130" spans="2:22" ht="130.5" customHeight="1">
      <c r="B130" s="174" t="str">
        <f t="shared" si="25"/>
        <v/>
      </c>
      <c r="C130" s="262">
        <v>270</v>
      </c>
      <c r="D130" s="263">
        <v>210</v>
      </c>
      <c r="E130" s="263" t="s">
        <v>346</v>
      </c>
      <c r="F130" s="264" t="s">
        <v>429</v>
      </c>
      <c r="G130" s="148"/>
      <c r="H130" s="147"/>
      <c r="I130" s="147"/>
      <c r="J130" s="147"/>
      <c r="K130" s="151"/>
      <c r="L130" s="149"/>
      <c r="M130" s="150"/>
      <c r="O130" s="253" t="str">
        <f t="shared" si="26"/>
        <v/>
      </c>
      <c r="P130" s="253" t="str">
        <f t="shared" si="27"/>
        <v/>
      </c>
      <c r="Q130" s="253" t="str">
        <f t="shared" si="28"/>
        <v/>
      </c>
      <c r="R130" s="253" t="str">
        <f t="shared" si="29"/>
        <v/>
      </c>
      <c r="S130" s="253" t="str">
        <f t="shared" si="30"/>
        <v/>
      </c>
      <c r="T130" s="253" t="str">
        <f t="shared" si="31"/>
        <v/>
      </c>
      <c r="U130" s="253" t="str">
        <f t="shared" si="32"/>
        <v/>
      </c>
      <c r="V130" s="253" t="str">
        <f t="shared" si="33"/>
        <v/>
      </c>
    </row>
    <row r="131" spans="2:22" ht="130.5" customHeight="1">
      <c r="B131" s="174" t="str">
        <f t="shared" si="25"/>
        <v/>
      </c>
      <c r="C131" s="262">
        <v>280</v>
      </c>
      <c r="D131" s="263">
        <v>110</v>
      </c>
      <c r="E131" s="263" t="s">
        <v>394</v>
      </c>
      <c r="F131" s="264" t="s">
        <v>299</v>
      </c>
      <c r="G131" s="148"/>
      <c r="H131" s="147"/>
      <c r="I131" s="147"/>
      <c r="J131" s="147"/>
      <c r="K131" s="151"/>
      <c r="L131" s="149"/>
      <c r="M131" s="150"/>
      <c r="O131" s="253" t="str">
        <f t="shared" si="26"/>
        <v/>
      </c>
      <c r="P131" s="253" t="str">
        <f t="shared" si="27"/>
        <v/>
      </c>
      <c r="Q131" s="253" t="str">
        <f t="shared" si="28"/>
        <v/>
      </c>
      <c r="R131" s="253" t="str">
        <f t="shared" si="29"/>
        <v/>
      </c>
      <c r="S131" s="253" t="str">
        <f t="shared" si="30"/>
        <v/>
      </c>
      <c r="T131" s="253" t="str">
        <f t="shared" si="31"/>
        <v/>
      </c>
      <c r="U131" s="253" t="str">
        <f t="shared" si="32"/>
        <v/>
      </c>
      <c r="V131" s="253" t="str">
        <f t="shared" si="33"/>
        <v/>
      </c>
    </row>
    <row r="132" spans="2:22" ht="130.5" customHeight="1">
      <c r="B132" s="174" t="str">
        <f t="shared" si="25"/>
        <v/>
      </c>
      <c r="C132" s="262">
        <v>280</v>
      </c>
      <c r="D132" s="263">
        <v>120</v>
      </c>
      <c r="E132" s="263" t="s">
        <v>300</v>
      </c>
      <c r="F132" s="264" t="s">
        <v>301</v>
      </c>
      <c r="G132" s="148"/>
      <c r="H132" s="147"/>
      <c r="I132" s="147"/>
      <c r="J132" s="147"/>
      <c r="K132" s="151"/>
      <c r="L132" s="149"/>
      <c r="M132" s="150"/>
      <c r="O132" s="253" t="str">
        <f t="shared" si="26"/>
        <v/>
      </c>
      <c r="P132" s="253" t="str">
        <f t="shared" si="27"/>
        <v/>
      </c>
      <c r="Q132" s="253" t="str">
        <f t="shared" si="28"/>
        <v/>
      </c>
      <c r="R132" s="253" t="str">
        <f t="shared" si="29"/>
        <v/>
      </c>
      <c r="S132" s="253" t="str">
        <f t="shared" si="30"/>
        <v/>
      </c>
      <c r="T132" s="253" t="str">
        <f t="shared" si="31"/>
        <v/>
      </c>
      <c r="U132" s="253" t="str">
        <f t="shared" si="32"/>
        <v/>
      </c>
      <c r="V132" s="253" t="str">
        <f t="shared" si="33"/>
        <v/>
      </c>
    </row>
    <row r="133" spans="2:22" ht="130.5" customHeight="1">
      <c r="B133" s="174" t="str">
        <f t="shared" si="25"/>
        <v/>
      </c>
      <c r="C133" s="262">
        <v>280</v>
      </c>
      <c r="D133" s="263">
        <v>130</v>
      </c>
      <c r="E133" s="263" t="s">
        <v>302</v>
      </c>
      <c r="F133" s="264" t="s">
        <v>303</v>
      </c>
      <c r="G133" s="148"/>
      <c r="H133" s="147"/>
      <c r="I133" s="147"/>
      <c r="J133" s="147"/>
      <c r="K133" s="151"/>
      <c r="L133" s="149"/>
      <c r="M133" s="150"/>
      <c r="O133" s="253" t="str">
        <f t="shared" si="26"/>
        <v/>
      </c>
      <c r="P133" s="253" t="str">
        <f t="shared" si="27"/>
        <v/>
      </c>
      <c r="Q133" s="253" t="str">
        <f t="shared" si="28"/>
        <v/>
      </c>
      <c r="R133" s="253" t="str">
        <f t="shared" si="29"/>
        <v/>
      </c>
      <c r="S133" s="253" t="str">
        <f t="shared" si="30"/>
        <v/>
      </c>
      <c r="T133" s="253" t="str">
        <f t="shared" si="31"/>
        <v/>
      </c>
      <c r="U133" s="253" t="str">
        <f t="shared" si="32"/>
        <v/>
      </c>
      <c r="V133" s="253" t="str">
        <f t="shared" si="33"/>
        <v/>
      </c>
    </row>
    <row r="134" spans="2:22" ht="130.5" customHeight="1">
      <c r="B134" s="174" t="str">
        <f t="shared" si="25"/>
        <v/>
      </c>
      <c r="C134" s="262">
        <v>280</v>
      </c>
      <c r="D134" s="263">
        <v>140</v>
      </c>
      <c r="E134" s="263" t="s">
        <v>593</v>
      </c>
      <c r="F134" s="264" t="s">
        <v>592</v>
      </c>
      <c r="G134" s="148"/>
      <c r="H134" s="147"/>
      <c r="I134" s="147"/>
      <c r="J134" s="147"/>
      <c r="K134" s="151"/>
      <c r="L134" s="149"/>
      <c r="M134" s="150"/>
      <c r="O134" s="253" t="str">
        <f t="shared" si="26"/>
        <v/>
      </c>
      <c r="P134" s="253" t="str">
        <f t="shared" si="27"/>
        <v/>
      </c>
      <c r="Q134" s="253" t="str">
        <f t="shared" si="28"/>
        <v/>
      </c>
      <c r="R134" s="253" t="str">
        <f t="shared" si="29"/>
        <v/>
      </c>
      <c r="S134" s="253" t="str">
        <f t="shared" si="30"/>
        <v/>
      </c>
      <c r="T134" s="253" t="str">
        <f t="shared" si="31"/>
        <v/>
      </c>
      <c r="U134" s="253" t="str">
        <f t="shared" si="32"/>
        <v/>
      </c>
      <c r="V134" s="253" t="str">
        <f t="shared" si="33"/>
        <v/>
      </c>
    </row>
    <row r="135" spans="2:22" ht="130.5" customHeight="1">
      <c r="B135" s="174" t="str">
        <f t="shared" si="25"/>
        <v/>
      </c>
      <c r="C135" s="262">
        <v>280</v>
      </c>
      <c r="D135" s="263">
        <v>150</v>
      </c>
      <c r="E135" s="263" t="s">
        <v>253</v>
      </c>
      <c r="F135" s="264" t="s">
        <v>590</v>
      </c>
      <c r="G135" s="148"/>
      <c r="H135" s="147"/>
      <c r="I135" s="147"/>
      <c r="J135" s="147"/>
      <c r="K135" s="151"/>
      <c r="L135" s="149"/>
      <c r="M135" s="150"/>
      <c r="O135" s="253" t="str">
        <f t="shared" si="26"/>
        <v/>
      </c>
      <c r="P135" s="253" t="str">
        <f t="shared" si="27"/>
        <v/>
      </c>
      <c r="Q135" s="253" t="str">
        <f t="shared" si="28"/>
        <v/>
      </c>
      <c r="R135" s="253" t="str">
        <f t="shared" si="29"/>
        <v/>
      </c>
      <c r="S135" s="253" t="str">
        <f t="shared" si="30"/>
        <v/>
      </c>
      <c r="T135" s="253" t="str">
        <f t="shared" si="31"/>
        <v/>
      </c>
      <c r="U135" s="253" t="str">
        <f t="shared" si="32"/>
        <v/>
      </c>
      <c r="V135" s="253" t="str">
        <f t="shared" si="33"/>
        <v/>
      </c>
    </row>
    <row r="136" spans="2:22" ht="130.5" customHeight="1">
      <c r="B136" s="174" t="str">
        <f t="shared" si="25"/>
        <v/>
      </c>
      <c r="C136" s="262">
        <v>280</v>
      </c>
      <c r="D136" s="263">
        <v>160</v>
      </c>
      <c r="E136" s="263" t="s">
        <v>254</v>
      </c>
      <c r="F136" s="264" t="s">
        <v>248</v>
      </c>
      <c r="G136" s="148"/>
      <c r="H136" s="147"/>
      <c r="I136" s="147"/>
      <c r="J136" s="147"/>
      <c r="K136" s="151"/>
      <c r="L136" s="149"/>
      <c r="M136" s="150"/>
      <c r="O136" s="253" t="str">
        <f t="shared" si="26"/>
        <v/>
      </c>
      <c r="P136" s="253" t="str">
        <f t="shared" si="27"/>
        <v/>
      </c>
      <c r="Q136" s="253" t="str">
        <f t="shared" si="28"/>
        <v/>
      </c>
      <c r="R136" s="253" t="str">
        <f t="shared" si="29"/>
        <v/>
      </c>
      <c r="S136" s="253" t="str">
        <f t="shared" si="30"/>
        <v/>
      </c>
      <c r="T136" s="253" t="str">
        <f t="shared" si="31"/>
        <v/>
      </c>
      <c r="U136" s="253" t="str">
        <f t="shared" si="32"/>
        <v/>
      </c>
      <c r="V136" s="253" t="str">
        <f t="shared" si="33"/>
        <v/>
      </c>
    </row>
    <row r="137" spans="2:22" ht="130.5" customHeight="1">
      <c r="B137" s="174" t="str">
        <f t="shared" si="25"/>
        <v/>
      </c>
      <c r="C137" s="262">
        <v>280</v>
      </c>
      <c r="D137" s="263">
        <v>170</v>
      </c>
      <c r="E137" s="263" t="s">
        <v>249</v>
      </c>
      <c r="F137" s="264" t="s">
        <v>379</v>
      </c>
      <c r="G137" s="148"/>
      <c r="H137" s="147"/>
      <c r="I137" s="147"/>
      <c r="J137" s="147"/>
      <c r="K137" s="151"/>
      <c r="L137" s="149"/>
      <c r="M137" s="150"/>
      <c r="O137" s="253" t="str">
        <f t="shared" si="26"/>
        <v/>
      </c>
      <c r="P137" s="253" t="str">
        <f t="shared" si="27"/>
        <v/>
      </c>
      <c r="Q137" s="253" t="str">
        <f t="shared" si="28"/>
        <v/>
      </c>
      <c r="R137" s="253" t="str">
        <f t="shared" si="29"/>
        <v/>
      </c>
      <c r="S137" s="253" t="str">
        <f t="shared" si="30"/>
        <v/>
      </c>
      <c r="T137" s="253" t="str">
        <f t="shared" si="31"/>
        <v/>
      </c>
      <c r="U137" s="253" t="str">
        <f t="shared" si="32"/>
        <v/>
      </c>
      <c r="V137" s="253" t="str">
        <f t="shared" si="33"/>
        <v/>
      </c>
    </row>
    <row r="138" spans="2:22" ht="130.5" customHeight="1">
      <c r="B138" s="174" t="str">
        <f t="shared" si="25"/>
        <v/>
      </c>
      <c r="C138" s="262">
        <v>280</v>
      </c>
      <c r="D138" s="263">
        <v>180</v>
      </c>
      <c r="E138" s="263" t="s">
        <v>380</v>
      </c>
      <c r="F138" s="264" t="s">
        <v>381</v>
      </c>
      <c r="G138" s="148"/>
      <c r="H138" s="147"/>
      <c r="I138" s="147"/>
      <c r="J138" s="147"/>
      <c r="K138" s="151"/>
      <c r="L138" s="149"/>
      <c r="M138" s="150"/>
      <c r="O138" s="253" t="str">
        <f t="shared" si="26"/>
        <v/>
      </c>
      <c r="P138" s="253" t="str">
        <f t="shared" si="27"/>
        <v/>
      </c>
      <c r="Q138" s="253" t="str">
        <f t="shared" si="28"/>
        <v/>
      </c>
      <c r="R138" s="253" t="str">
        <f t="shared" si="29"/>
        <v/>
      </c>
      <c r="S138" s="253" t="str">
        <f t="shared" si="30"/>
        <v/>
      </c>
      <c r="T138" s="253" t="str">
        <f t="shared" si="31"/>
        <v/>
      </c>
      <c r="U138" s="253" t="str">
        <f t="shared" si="32"/>
        <v/>
      </c>
      <c r="V138" s="253" t="str">
        <f t="shared" si="33"/>
        <v/>
      </c>
    </row>
    <row r="139" spans="2:22" ht="130.5" customHeight="1">
      <c r="B139" s="174" t="str">
        <f t="shared" ref="B139:B202" si="34">IF(NOT(O139=""),"Check Data Warnings This Row",IF(NOT(P139=""),"Check Data Warnings This Row",IF(NOT(Q139=""),"Check Data Warnings This Row",IF(NOT(R139=""),"Check Data Warnings This Row",IF(NOT(S139=""),"Check Data Warnings This Row",IF(NOT(T139=""),"Check Data Warnings This Row",IF(NOT(U139=""),"Check Data Warnings This Row",IF(NOT(V139=""),"Check Data Warnings This Row",""))))))))</f>
        <v/>
      </c>
      <c r="C139" s="262">
        <v>290</v>
      </c>
      <c r="D139" s="263">
        <v>110</v>
      </c>
      <c r="E139" s="263" t="s">
        <v>247</v>
      </c>
      <c r="F139" s="264" t="s">
        <v>375</v>
      </c>
      <c r="G139" s="148"/>
      <c r="H139" s="147"/>
      <c r="I139" s="147"/>
      <c r="J139" s="147"/>
      <c r="K139" s="151"/>
      <c r="L139" s="149"/>
      <c r="M139" s="150"/>
      <c r="O139" s="253" t="str">
        <f t="shared" ref="O139:O202" si="35">IF(COUNTA(G139:M139)=0,"",IF(COUNTA(G139:M139)&lt;7,"Please fill in all cells in the row",""))</f>
        <v/>
      </c>
      <c r="P139" s="253" t="str">
        <f t="shared" ref="P139:P202" si="36">IF(COUNTA(G139:M139)=0,"",IF(ISNUMBER(G139),IF(ISNUMBER(H139),IF(ISNUMBER(I139),IF(ISNUMBER(J139),IF(ISNUMBER(K139),"","Check Numberic Cell Values"),"Check Numberic Cell Values"),"Check Numberic Cell Values"),"Check Numberic Cell Values"),"Check Numberic Cell Values"))</f>
        <v/>
      </c>
      <c r="Q139" s="253" t="str">
        <f t="shared" ref="Q139:Q202" si="37">IF(COUNTA(G139:M139)=0,"",IF(K139&gt;5,"Match Code must be between 1 and 5",IF(K139&lt;1,"Match Code must be between 1 and 5","")))</f>
        <v/>
      </c>
      <c r="R139" s="253" t="str">
        <f t="shared" ref="R139:R202" si="38">IF(H139&lt;100,IF(I139&lt;100,IF(J139&lt;100,"","Warning: Check amount of hourly wages - may be too high"),"Warning: Check amount of hourly wage may be too high"),"Warning: Check amount of hourly wage may be too high")</f>
        <v/>
      </c>
      <c r="S139" s="253" t="str">
        <f t="shared" ref="S139:S202" si="39">IF(I139&gt;0,IF(I139&gt;H139,"Lowest wage not less than or equal to average wage.",""),"")</f>
        <v/>
      </c>
      <c r="T139" s="253" t="str">
        <f t="shared" ref="T139:T202" si="40">IF(J139&gt;=0,IF(J139&lt;H139,"Highest wage not greater than or equal to average wage.",""),"")</f>
        <v/>
      </c>
      <c r="U139" s="253" t="str">
        <f t="shared" ref="U139:U202" si="41">IF(COUNTA(G139:M139)=0,"",IF(L139="h","",IF(L139="H","",IF(L139="s","",IF(L139="S",""," Value must be H or S - Is position hourly or salaried?")))))</f>
        <v/>
      </c>
      <c r="V139" s="253" t="str">
        <f t="shared" ref="V139:V202" si="42">IF(COUNTA(G139:M139)=0,"",IF(M139="b","",IF(M139="B","",IF(M139="i","",IF(M139="I",""," Value must be B or I - Does this include more than base pay? ")))))</f>
        <v/>
      </c>
    </row>
    <row r="140" spans="2:22" ht="130.5" customHeight="1">
      <c r="B140" s="174" t="str">
        <f t="shared" si="34"/>
        <v/>
      </c>
      <c r="C140" s="262">
        <v>290</v>
      </c>
      <c r="D140" s="263">
        <v>120</v>
      </c>
      <c r="E140" s="263" t="s">
        <v>245</v>
      </c>
      <c r="F140" s="264" t="s">
        <v>360</v>
      </c>
      <c r="G140" s="148"/>
      <c r="H140" s="147"/>
      <c r="I140" s="147"/>
      <c r="J140" s="147"/>
      <c r="K140" s="151"/>
      <c r="L140" s="149"/>
      <c r="M140" s="150"/>
      <c r="O140" s="253" t="str">
        <f t="shared" si="35"/>
        <v/>
      </c>
      <c r="P140" s="253" t="str">
        <f t="shared" si="36"/>
        <v/>
      </c>
      <c r="Q140" s="253" t="str">
        <f t="shared" si="37"/>
        <v/>
      </c>
      <c r="R140" s="253" t="str">
        <f t="shared" si="38"/>
        <v/>
      </c>
      <c r="S140" s="253" t="str">
        <f t="shared" si="39"/>
        <v/>
      </c>
      <c r="T140" s="253" t="str">
        <f t="shared" si="40"/>
        <v/>
      </c>
      <c r="U140" s="253" t="str">
        <f t="shared" si="41"/>
        <v/>
      </c>
      <c r="V140" s="253" t="str">
        <f t="shared" si="42"/>
        <v/>
      </c>
    </row>
    <row r="141" spans="2:22" ht="130.5" customHeight="1">
      <c r="B141" s="174" t="str">
        <f t="shared" si="34"/>
        <v/>
      </c>
      <c r="C141" s="262">
        <v>290</v>
      </c>
      <c r="D141" s="263">
        <v>130</v>
      </c>
      <c r="E141" s="263" t="s">
        <v>246</v>
      </c>
      <c r="F141" s="264" t="s">
        <v>579</v>
      </c>
      <c r="G141" s="148"/>
      <c r="H141" s="147"/>
      <c r="I141" s="147"/>
      <c r="J141" s="147"/>
      <c r="K141" s="151"/>
      <c r="L141" s="149"/>
      <c r="M141" s="150"/>
      <c r="O141" s="253" t="str">
        <f t="shared" si="35"/>
        <v/>
      </c>
      <c r="P141" s="253" t="str">
        <f t="shared" si="36"/>
        <v/>
      </c>
      <c r="Q141" s="253" t="str">
        <f t="shared" si="37"/>
        <v/>
      </c>
      <c r="R141" s="253" t="str">
        <f t="shared" si="38"/>
        <v/>
      </c>
      <c r="S141" s="253" t="str">
        <f t="shared" si="39"/>
        <v/>
      </c>
      <c r="T141" s="253" t="str">
        <f t="shared" si="40"/>
        <v/>
      </c>
      <c r="U141" s="253" t="str">
        <f t="shared" si="41"/>
        <v/>
      </c>
      <c r="V141" s="253" t="str">
        <f t="shared" si="42"/>
        <v/>
      </c>
    </row>
    <row r="142" spans="2:22" ht="130.5" customHeight="1">
      <c r="B142" s="174" t="str">
        <f t="shared" si="34"/>
        <v/>
      </c>
      <c r="C142" s="262">
        <v>290</v>
      </c>
      <c r="D142" s="263">
        <v>140</v>
      </c>
      <c r="E142" s="263" t="s">
        <v>244</v>
      </c>
      <c r="F142" s="264" t="s">
        <v>580</v>
      </c>
      <c r="G142" s="148"/>
      <c r="H142" s="147"/>
      <c r="I142" s="147"/>
      <c r="J142" s="147"/>
      <c r="K142" s="151"/>
      <c r="L142" s="149"/>
      <c r="M142" s="150"/>
      <c r="O142" s="253" t="str">
        <f t="shared" si="35"/>
        <v/>
      </c>
      <c r="P142" s="253" t="str">
        <f t="shared" si="36"/>
        <v/>
      </c>
      <c r="Q142" s="253" t="str">
        <f t="shared" si="37"/>
        <v/>
      </c>
      <c r="R142" s="253" t="str">
        <f t="shared" si="38"/>
        <v/>
      </c>
      <c r="S142" s="253" t="str">
        <f t="shared" si="39"/>
        <v/>
      </c>
      <c r="T142" s="253" t="str">
        <f t="shared" si="40"/>
        <v/>
      </c>
      <c r="U142" s="253" t="str">
        <f t="shared" si="41"/>
        <v/>
      </c>
      <c r="V142" s="253" t="str">
        <f t="shared" si="42"/>
        <v/>
      </c>
    </row>
    <row r="143" spans="2:22" ht="130.5" customHeight="1">
      <c r="B143" s="174" t="str">
        <f t="shared" si="34"/>
        <v/>
      </c>
      <c r="C143" s="262">
        <v>300</v>
      </c>
      <c r="D143" s="263">
        <v>110</v>
      </c>
      <c r="E143" s="263" t="s">
        <v>234</v>
      </c>
      <c r="F143" s="264" t="s">
        <v>235</v>
      </c>
      <c r="G143" s="148"/>
      <c r="H143" s="147"/>
      <c r="I143" s="147"/>
      <c r="J143" s="147"/>
      <c r="K143" s="151"/>
      <c r="L143" s="149"/>
      <c r="M143" s="150"/>
      <c r="O143" s="253" t="str">
        <f t="shared" si="35"/>
        <v/>
      </c>
      <c r="P143" s="253" t="str">
        <f t="shared" si="36"/>
        <v/>
      </c>
      <c r="Q143" s="253" t="str">
        <f t="shared" si="37"/>
        <v/>
      </c>
      <c r="R143" s="253" t="str">
        <f t="shared" si="38"/>
        <v/>
      </c>
      <c r="S143" s="253" t="str">
        <f t="shared" si="39"/>
        <v/>
      </c>
      <c r="T143" s="253" t="str">
        <f t="shared" si="40"/>
        <v/>
      </c>
      <c r="U143" s="253" t="str">
        <f t="shared" si="41"/>
        <v/>
      </c>
      <c r="V143" s="253" t="str">
        <f t="shared" si="42"/>
        <v/>
      </c>
    </row>
    <row r="144" spans="2:22" ht="130.5" customHeight="1">
      <c r="B144" s="174" t="str">
        <f t="shared" si="34"/>
        <v/>
      </c>
      <c r="C144" s="262">
        <v>300</v>
      </c>
      <c r="D144" s="263">
        <v>120</v>
      </c>
      <c r="E144" s="263" t="s">
        <v>236</v>
      </c>
      <c r="F144" s="264" t="s">
        <v>237</v>
      </c>
      <c r="G144" s="148"/>
      <c r="H144" s="147"/>
      <c r="I144" s="147"/>
      <c r="J144" s="147"/>
      <c r="K144" s="151"/>
      <c r="L144" s="149"/>
      <c r="M144" s="150"/>
      <c r="O144" s="253" t="str">
        <f t="shared" si="35"/>
        <v/>
      </c>
      <c r="P144" s="253" t="str">
        <f t="shared" si="36"/>
        <v/>
      </c>
      <c r="Q144" s="253" t="str">
        <f t="shared" si="37"/>
        <v/>
      </c>
      <c r="R144" s="253" t="str">
        <f t="shared" si="38"/>
        <v/>
      </c>
      <c r="S144" s="253" t="str">
        <f t="shared" si="39"/>
        <v/>
      </c>
      <c r="T144" s="253" t="str">
        <f t="shared" si="40"/>
        <v/>
      </c>
      <c r="U144" s="253" t="str">
        <f t="shared" si="41"/>
        <v/>
      </c>
      <c r="V144" s="253" t="str">
        <f t="shared" si="42"/>
        <v/>
      </c>
    </row>
    <row r="145" spans="2:22" ht="130.5" customHeight="1">
      <c r="B145" s="174" t="str">
        <f t="shared" si="34"/>
        <v/>
      </c>
      <c r="C145" s="262">
        <v>300</v>
      </c>
      <c r="D145" s="263">
        <v>130</v>
      </c>
      <c r="E145" s="263" t="s">
        <v>289</v>
      </c>
      <c r="F145" s="264" t="s">
        <v>290</v>
      </c>
      <c r="G145" s="148"/>
      <c r="H145" s="147"/>
      <c r="I145" s="147"/>
      <c r="J145" s="147"/>
      <c r="K145" s="151"/>
      <c r="L145" s="149"/>
      <c r="M145" s="150"/>
      <c r="O145" s="253" t="str">
        <f t="shared" si="35"/>
        <v/>
      </c>
      <c r="P145" s="253" t="str">
        <f t="shared" si="36"/>
        <v/>
      </c>
      <c r="Q145" s="253" t="str">
        <f t="shared" si="37"/>
        <v/>
      </c>
      <c r="R145" s="253" t="str">
        <f t="shared" si="38"/>
        <v/>
      </c>
      <c r="S145" s="253" t="str">
        <f t="shared" si="39"/>
        <v/>
      </c>
      <c r="T145" s="253" t="str">
        <f t="shared" si="40"/>
        <v/>
      </c>
      <c r="U145" s="253" t="str">
        <f t="shared" si="41"/>
        <v/>
      </c>
      <c r="V145" s="253" t="str">
        <f t="shared" si="42"/>
        <v/>
      </c>
    </row>
    <row r="146" spans="2:22" ht="130.5" customHeight="1">
      <c r="B146" s="174" t="str">
        <f t="shared" si="34"/>
        <v/>
      </c>
      <c r="C146" s="262">
        <v>300</v>
      </c>
      <c r="D146" s="263">
        <v>140</v>
      </c>
      <c r="E146" s="263" t="s">
        <v>291</v>
      </c>
      <c r="F146" s="264" t="s">
        <v>241</v>
      </c>
      <c r="G146" s="148"/>
      <c r="H146" s="147"/>
      <c r="I146" s="147"/>
      <c r="J146" s="147"/>
      <c r="K146" s="151"/>
      <c r="L146" s="149"/>
      <c r="M146" s="150"/>
      <c r="O146" s="253" t="str">
        <f t="shared" si="35"/>
        <v/>
      </c>
      <c r="P146" s="253" t="str">
        <f t="shared" si="36"/>
        <v/>
      </c>
      <c r="Q146" s="253" t="str">
        <f t="shared" si="37"/>
        <v/>
      </c>
      <c r="R146" s="253" t="str">
        <f t="shared" si="38"/>
        <v/>
      </c>
      <c r="S146" s="253" t="str">
        <f t="shared" si="39"/>
        <v/>
      </c>
      <c r="T146" s="253" t="str">
        <f t="shared" si="40"/>
        <v/>
      </c>
      <c r="U146" s="253" t="str">
        <f t="shared" si="41"/>
        <v/>
      </c>
      <c r="V146" s="253" t="str">
        <f t="shared" si="42"/>
        <v/>
      </c>
    </row>
    <row r="147" spans="2:22" ht="130.5" customHeight="1">
      <c r="B147" s="174" t="str">
        <f t="shared" si="34"/>
        <v/>
      </c>
      <c r="C147" s="262">
        <v>300</v>
      </c>
      <c r="D147" s="263">
        <v>150</v>
      </c>
      <c r="E147" s="263" t="s">
        <v>242</v>
      </c>
      <c r="F147" s="264" t="s">
        <v>190</v>
      </c>
      <c r="G147" s="148"/>
      <c r="H147" s="147"/>
      <c r="I147" s="147"/>
      <c r="J147" s="147"/>
      <c r="K147" s="151"/>
      <c r="L147" s="149"/>
      <c r="M147" s="150"/>
      <c r="O147" s="253" t="str">
        <f t="shared" si="35"/>
        <v/>
      </c>
      <c r="P147" s="253" t="str">
        <f t="shared" si="36"/>
        <v/>
      </c>
      <c r="Q147" s="253" t="str">
        <f t="shared" si="37"/>
        <v/>
      </c>
      <c r="R147" s="253" t="str">
        <f t="shared" si="38"/>
        <v/>
      </c>
      <c r="S147" s="253" t="str">
        <f t="shared" si="39"/>
        <v/>
      </c>
      <c r="T147" s="253" t="str">
        <f t="shared" si="40"/>
        <v/>
      </c>
      <c r="U147" s="253" t="str">
        <f t="shared" si="41"/>
        <v/>
      </c>
      <c r="V147" s="253" t="str">
        <f t="shared" si="42"/>
        <v/>
      </c>
    </row>
    <row r="148" spans="2:22" ht="130.5" customHeight="1">
      <c r="B148" s="174" t="str">
        <f t="shared" si="34"/>
        <v/>
      </c>
      <c r="C148" s="262">
        <v>300</v>
      </c>
      <c r="D148" s="263">
        <v>160</v>
      </c>
      <c r="E148" s="263" t="s">
        <v>191</v>
      </c>
      <c r="F148" s="264" t="s">
        <v>192</v>
      </c>
      <c r="G148" s="148"/>
      <c r="H148" s="147"/>
      <c r="I148" s="147"/>
      <c r="J148" s="147"/>
      <c r="K148" s="151"/>
      <c r="L148" s="149"/>
      <c r="M148" s="150"/>
      <c r="O148" s="253" t="str">
        <f t="shared" si="35"/>
        <v/>
      </c>
      <c r="P148" s="253" t="str">
        <f t="shared" si="36"/>
        <v/>
      </c>
      <c r="Q148" s="253" t="str">
        <f t="shared" si="37"/>
        <v/>
      </c>
      <c r="R148" s="253" t="str">
        <f t="shared" si="38"/>
        <v/>
      </c>
      <c r="S148" s="253" t="str">
        <f t="shared" si="39"/>
        <v/>
      </c>
      <c r="T148" s="253" t="str">
        <f t="shared" si="40"/>
        <v/>
      </c>
      <c r="U148" s="253" t="str">
        <f t="shared" si="41"/>
        <v/>
      </c>
      <c r="V148" s="253" t="str">
        <f t="shared" si="42"/>
        <v/>
      </c>
    </row>
    <row r="149" spans="2:22" ht="130.5" customHeight="1">
      <c r="B149" s="174" t="str">
        <f t="shared" si="34"/>
        <v/>
      </c>
      <c r="C149" s="262">
        <v>300</v>
      </c>
      <c r="D149" s="263">
        <v>170</v>
      </c>
      <c r="E149" s="263" t="s">
        <v>193</v>
      </c>
      <c r="F149" s="264" t="s">
        <v>313</v>
      </c>
      <c r="G149" s="148"/>
      <c r="H149" s="147"/>
      <c r="I149" s="147"/>
      <c r="J149" s="147"/>
      <c r="K149" s="151"/>
      <c r="L149" s="149"/>
      <c r="M149" s="150"/>
      <c r="O149" s="253" t="str">
        <f t="shared" si="35"/>
        <v/>
      </c>
      <c r="P149" s="253" t="str">
        <f t="shared" si="36"/>
        <v/>
      </c>
      <c r="Q149" s="253" t="str">
        <f t="shared" si="37"/>
        <v/>
      </c>
      <c r="R149" s="253" t="str">
        <f t="shared" si="38"/>
        <v/>
      </c>
      <c r="S149" s="253" t="str">
        <f t="shared" si="39"/>
        <v/>
      </c>
      <c r="T149" s="253" t="str">
        <f t="shared" si="40"/>
        <v/>
      </c>
      <c r="U149" s="253" t="str">
        <f t="shared" si="41"/>
        <v/>
      </c>
      <c r="V149" s="253" t="str">
        <f t="shared" si="42"/>
        <v/>
      </c>
    </row>
    <row r="150" spans="2:22" ht="130.5" customHeight="1">
      <c r="B150" s="174" t="str">
        <f t="shared" si="34"/>
        <v/>
      </c>
      <c r="C150" s="262">
        <v>300</v>
      </c>
      <c r="D150" s="263">
        <v>180</v>
      </c>
      <c r="E150" s="263" t="s">
        <v>314</v>
      </c>
      <c r="F150" s="264" t="s">
        <v>322</v>
      </c>
      <c r="G150" s="148"/>
      <c r="H150" s="147"/>
      <c r="I150" s="147"/>
      <c r="J150" s="147"/>
      <c r="K150" s="151"/>
      <c r="L150" s="149"/>
      <c r="M150" s="150"/>
      <c r="O150" s="253" t="str">
        <f t="shared" si="35"/>
        <v/>
      </c>
      <c r="P150" s="253" t="str">
        <f t="shared" si="36"/>
        <v/>
      </c>
      <c r="Q150" s="253" t="str">
        <f t="shared" si="37"/>
        <v/>
      </c>
      <c r="R150" s="253" t="str">
        <f t="shared" si="38"/>
        <v/>
      </c>
      <c r="S150" s="253" t="str">
        <f t="shared" si="39"/>
        <v/>
      </c>
      <c r="T150" s="253" t="str">
        <f t="shared" si="40"/>
        <v/>
      </c>
      <c r="U150" s="253" t="str">
        <f t="shared" si="41"/>
        <v/>
      </c>
      <c r="V150" s="253" t="str">
        <f t="shared" si="42"/>
        <v/>
      </c>
    </row>
    <row r="151" spans="2:22" ht="130.5" customHeight="1">
      <c r="B151" s="174" t="str">
        <f t="shared" si="34"/>
        <v/>
      </c>
      <c r="C151" s="262">
        <v>300</v>
      </c>
      <c r="D151" s="263">
        <v>190</v>
      </c>
      <c r="E151" s="263" t="s">
        <v>323</v>
      </c>
      <c r="F151" s="264" t="s">
        <v>324</v>
      </c>
      <c r="G151" s="148"/>
      <c r="H151" s="147"/>
      <c r="I151" s="147"/>
      <c r="J151" s="147"/>
      <c r="K151" s="151"/>
      <c r="L151" s="149"/>
      <c r="M151" s="150"/>
      <c r="O151" s="253" t="str">
        <f t="shared" si="35"/>
        <v/>
      </c>
      <c r="P151" s="253" t="str">
        <f t="shared" si="36"/>
        <v/>
      </c>
      <c r="Q151" s="253" t="str">
        <f t="shared" si="37"/>
        <v/>
      </c>
      <c r="R151" s="253" t="str">
        <f t="shared" si="38"/>
        <v/>
      </c>
      <c r="S151" s="253" t="str">
        <f t="shared" si="39"/>
        <v/>
      </c>
      <c r="T151" s="253" t="str">
        <f t="shared" si="40"/>
        <v/>
      </c>
      <c r="U151" s="253" t="str">
        <f t="shared" si="41"/>
        <v/>
      </c>
      <c r="V151" s="253" t="str">
        <f t="shared" si="42"/>
        <v/>
      </c>
    </row>
    <row r="152" spans="2:22" ht="130.5" customHeight="1">
      <c r="B152" s="174" t="str">
        <f t="shared" si="34"/>
        <v/>
      </c>
      <c r="C152" s="262">
        <v>300</v>
      </c>
      <c r="D152" s="263">
        <v>200</v>
      </c>
      <c r="E152" s="263" t="s">
        <v>325</v>
      </c>
      <c r="F152" s="264" t="s">
        <v>313</v>
      </c>
      <c r="G152" s="148"/>
      <c r="H152" s="147"/>
      <c r="I152" s="147"/>
      <c r="J152" s="147"/>
      <c r="K152" s="151"/>
      <c r="L152" s="149"/>
      <c r="M152" s="150"/>
      <c r="O152" s="253" t="str">
        <f t="shared" si="35"/>
        <v/>
      </c>
      <c r="P152" s="253" t="str">
        <f t="shared" si="36"/>
        <v/>
      </c>
      <c r="Q152" s="253" t="str">
        <f t="shared" si="37"/>
        <v/>
      </c>
      <c r="R152" s="253" t="str">
        <f t="shared" si="38"/>
        <v/>
      </c>
      <c r="S152" s="253" t="str">
        <f t="shared" si="39"/>
        <v/>
      </c>
      <c r="T152" s="253" t="str">
        <f t="shared" si="40"/>
        <v/>
      </c>
      <c r="U152" s="253" t="str">
        <f t="shared" si="41"/>
        <v/>
      </c>
      <c r="V152" s="253" t="str">
        <f t="shared" si="42"/>
        <v/>
      </c>
    </row>
    <row r="153" spans="2:22" ht="130.5" customHeight="1">
      <c r="B153" s="174" t="str">
        <f t="shared" si="34"/>
        <v/>
      </c>
      <c r="C153" s="262">
        <v>300</v>
      </c>
      <c r="D153" s="263">
        <v>210</v>
      </c>
      <c r="E153" s="263" t="s">
        <v>326</v>
      </c>
      <c r="F153" s="264" t="s">
        <v>259</v>
      </c>
      <c r="G153" s="148"/>
      <c r="H153" s="147"/>
      <c r="I153" s="147"/>
      <c r="J153" s="147"/>
      <c r="K153" s="151"/>
      <c r="L153" s="149"/>
      <c r="M153" s="150"/>
      <c r="O153" s="253" t="str">
        <f t="shared" si="35"/>
        <v/>
      </c>
      <c r="P153" s="253" t="str">
        <f t="shared" si="36"/>
        <v/>
      </c>
      <c r="Q153" s="253" t="str">
        <f t="shared" si="37"/>
        <v/>
      </c>
      <c r="R153" s="253" t="str">
        <f t="shared" si="38"/>
        <v/>
      </c>
      <c r="S153" s="253" t="str">
        <f t="shared" si="39"/>
        <v/>
      </c>
      <c r="T153" s="253" t="str">
        <f t="shared" si="40"/>
        <v/>
      </c>
      <c r="U153" s="253" t="str">
        <f t="shared" si="41"/>
        <v/>
      </c>
      <c r="V153" s="253" t="str">
        <f t="shared" si="42"/>
        <v/>
      </c>
    </row>
    <row r="154" spans="2:22" ht="130.5" customHeight="1">
      <c r="B154" s="174" t="str">
        <f t="shared" si="34"/>
        <v/>
      </c>
      <c r="C154" s="262">
        <v>300</v>
      </c>
      <c r="D154" s="263">
        <v>220</v>
      </c>
      <c r="E154" s="263" t="s">
        <v>260</v>
      </c>
      <c r="F154" s="264" t="s">
        <v>257</v>
      </c>
      <c r="G154" s="148"/>
      <c r="H154" s="147"/>
      <c r="I154" s="147"/>
      <c r="J154" s="147"/>
      <c r="K154" s="151"/>
      <c r="L154" s="149"/>
      <c r="M154" s="150"/>
      <c r="O154" s="253" t="str">
        <f t="shared" si="35"/>
        <v/>
      </c>
      <c r="P154" s="253" t="str">
        <f t="shared" si="36"/>
        <v/>
      </c>
      <c r="Q154" s="253" t="str">
        <f t="shared" si="37"/>
        <v/>
      </c>
      <c r="R154" s="253" t="str">
        <f t="shared" si="38"/>
        <v/>
      </c>
      <c r="S154" s="253" t="str">
        <f t="shared" si="39"/>
        <v/>
      </c>
      <c r="T154" s="253" t="str">
        <f t="shared" si="40"/>
        <v/>
      </c>
      <c r="U154" s="253" t="str">
        <f t="shared" si="41"/>
        <v/>
      </c>
      <c r="V154" s="253" t="str">
        <f t="shared" si="42"/>
        <v/>
      </c>
    </row>
    <row r="155" spans="2:22" ht="130.5" customHeight="1">
      <c r="B155" s="174" t="str">
        <f t="shared" si="34"/>
        <v/>
      </c>
      <c r="C155" s="262">
        <v>300</v>
      </c>
      <c r="D155" s="263">
        <v>230</v>
      </c>
      <c r="E155" s="263" t="s">
        <v>258</v>
      </c>
      <c r="F155" s="264" t="s">
        <v>204</v>
      </c>
      <c r="G155" s="148"/>
      <c r="H155" s="147"/>
      <c r="I155" s="147"/>
      <c r="J155" s="147"/>
      <c r="K155" s="151"/>
      <c r="L155" s="149"/>
      <c r="M155" s="150"/>
      <c r="O155" s="253" t="str">
        <f t="shared" si="35"/>
        <v/>
      </c>
      <c r="P155" s="253" t="str">
        <f t="shared" si="36"/>
        <v/>
      </c>
      <c r="Q155" s="253" t="str">
        <f t="shared" si="37"/>
        <v/>
      </c>
      <c r="R155" s="253" t="str">
        <f t="shared" si="38"/>
        <v/>
      </c>
      <c r="S155" s="253" t="str">
        <f t="shared" si="39"/>
        <v/>
      </c>
      <c r="T155" s="253" t="str">
        <f t="shared" si="40"/>
        <v/>
      </c>
      <c r="U155" s="253" t="str">
        <f t="shared" si="41"/>
        <v/>
      </c>
      <c r="V155" s="253" t="str">
        <f t="shared" si="42"/>
        <v/>
      </c>
    </row>
    <row r="156" spans="2:22" ht="130.5" customHeight="1">
      <c r="B156" s="174" t="str">
        <f t="shared" si="34"/>
        <v/>
      </c>
      <c r="C156" s="262">
        <v>300</v>
      </c>
      <c r="D156" s="263">
        <v>240</v>
      </c>
      <c r="E156" s="263" t="s">
        <v>205</v>
      </c>
      <c r="F156" s="264" t="s">
        <v>206</v>
      </c>
      <c r="G156" s="148"/>
      <c r="H156" s="147"/>
      <c r="I156" s="147"/>
      <c r="J156" s="147"/>
      <c r="K156" s="151"/>
      <c r="L156" s="149"/>
      <c r="M156" s="150"/>
      <c r="O156" s="253" t="str">
        <f t="shared" si="35"/>
        <v/>
      </c>
      <c r="P156" s="253" t="str">
        <f t="shared" si="36"/>
        <v/>
      </c>
      <c r="Q156" s="253" t="str">
        <f t="shared" si="37"/>
        <v/>
      </c>
      <c r="R156" s="253" t="str">
        <f t="shared" si="38"/>
        <v/>
      </c>
      <c r="S156" s="253" t="str">
        <f t="shared" si="39"/>
        <v/>
      </c>
      <c r="T156" s="253" t="str">
        <f t="shared" si="40"/>
        <v/>
      </c>
      <c r="U156" s="253" t="str">
        <f t="shared" si="41"/>
        <v/>
      </c>
      <c r="V156" s="253" t="str">
        <f t="shared" si="42"/>
        <v/>
      </c>
    </row>
    <row r="157" spans="2:22" ht="130.5" customHeight="1">
      <c r="B157" s="174" t="str">
        <f t="shared" si="34"/>
        <v/>
      </c>
      <c r="C157" s="262">
        <v>300</v>
      </c>
      <c r="D157" s="263">
        <v>250</v>
      </c>
      <c r="E157" s="263" t="s">
        <v>207</v>
      </c>
      <c r="F157" s="264" t="s">
        <v>209</v>
      </c>
      <c r="G157" s="148"/>
      <c r="H157" s="147"/>
      <c r="I157" s="147"/>
      <c r="J157" s="147"/>
      <c r="K157" s="151"/>
      <c r="L157" s="149"/>
      <c r="M157" s="150"/>
      <c r="O157" s="253" t="str">
        <f t="shared" si="35"/>
        <v/>
      </c>
      <c r="P157" s="253" t="str">
        <f t="shared" si="36"/>
        <v/>
      </c>
      <c r="Q157" s="253" t="str">
        <f t="shared" si="37"/>
        <v/>
      </c>
      <c r="R157" s="253" t="str">
        <f t="shared" si="38"/>
        <v/>
      </c>
      <c r="S157" s="253" t="str">
        <f t="shared" si="39"/>
        <v/>
      </c>
      <c r="T157" s="253" t="str">
        <f t="shared" si="40"/>
        <v/>
      </c>
      <c r="U157" s="253" t="str">
        <f t="shared" si="41"/>
        <v/>
      </c>
      <c r="V157" s="253" t="str">
        <f t="shared" si="42"/>
        <v/>
      </c>
    </row>
    <row r="158" spans="2:22" ht="130.5" customHeight="1">
      <c r="B158" s="174" t="str">
        <f t="shared" si="34"/>
        <v/>
      </c>
      <c r="C158" s="262">
        <v>310</v>
      </c>
      <c r="D158" s="263">
        <v>110</v>
      </c>
      <c r="E158" s="263" t="s">
        <v>210</v>
      </c>
      <c r="F158" s="264" t="s">
        <v>211</v>
      </c>
      <c r="G158" s="148"/>
      <c r="H158" s="147"/>
      <c r="I158" s="147"/>
      <c r="J158" s="147"/>
      <c r="K158" s="151"/>
      <c r="L158" s="149"/>
      <c r="M158" s="150"/>
      <c r="O158" s="253" t="str">
        <f t="shared" si="35"/>
        <v/>
      </c>
      <c r="P158" s="253" t="str">
        <f t="shared" si="36"/>
        <v/>
      </c>
      <c r="Q158" s="253" t="str">
        <f t="shared" si="37"/>
        <v/>
      </c>
      <c r="R158" s="253" t="str">
        <f t="shared" si="38"/>
        <v/>
      </c>
      <c r="S158" s="253" t="str">
        <f t="shared" si="39"/>
        <v/>
      </c>
      <c r="T158" s="253" t="str">
        <f t="shared" si="40"/>
        <v/>
      </c>
      <c r="U158" s="253" t="str">
        <f t="shared" si="41"/>
        <v/>
      </c>
      <c r="V158" s="253" t="str">
        <f t="shared" si="42"/>
        <v/>
      </c>
    </row>
    <row r="159" spans="2:22" ht="130.5" customHeight="1">
      <c r="B159" s="174" t="str">
        <f t="shared" si="34"/>
        <v/>
      </c>
      <c r="C159" s="262">
        <v>310</v>
      </c>
      <c r="D159" s="263">
        <v>120</v>
      </c>
      <c r="E159" s="263" t="s">
        <v>212</v>
      </c>
      <c r="F159" s="264" t="s">
        <v>217</v>
      </c>
      <c r="G159" s="148"/>
      <c r="H159" s="147"/>
      <c r="I159" s="147"/>
      <c r="J159" s="147"/>
      <c r="K159" s="151"/>
      <c r="L159" s="149"/>
      <c r="M159" s="150"/>
      <c r="O159" s="253" t="str">
        <f t="shared" si="35"/>
        <v/>
      </c>
      <c r="P159" s="253" t="str">
        <f t="shared" si="36"/>
        <v/>
      </c>
      <c r="Q159" s="253" t="str">
        <f t="shared" si="37"/>
        <v/>
      </c>
      <c r="R159" s="253" t="str">
        <f t="shared" si="38"/>
        <v/>
      </c>
      <c r="S159" s="253" t="str">
        <f t="shared" si="39"/>
        <v/>
      </c>
      <c r="T159" s="253" t="str">
        <f t="shared" si="40"/>
        <v/>
      </c>
      <c r="U159" s="253" t="str">
        <f t="shared" si="41"/>
        <v/>
      </c>
      <c r="V159" s="253" t="str">
        <f t="shared" si="42"/>
        <v/>
      </c>
    </row>
    <row r="160" spans="2:22" ht="130.5" customHeight="1">
      <c r="B160" s="174" t="str">
        <f t="shared" si="34"/>
        <v/>
      </c>
      <c r="C160" s="262">
        <v>310</v>
      </c>
      <c r="D160" s="263">
        <v>130</v>
      </c>
      <c r="E160" s="263" t="s">
        <v>215</v>
      </c>
      <c r="F160" s="264" t="s">
        <v>165</v>
      </c>
      <c r="G160" s="148"/>
      <c r="H160" s="147"/>
      <c r="I160" s="147"/>
      <c r="J160" s="147"/>
      <c r="K160" s="151"/>
      <c r="L160" s="149"/>
      <c r="M160" s="150"/>
      <c r="O160" s="253" t="str">
        <f t="shared" si="35"/>
        <v/>
      </c>
      <c r="P160" s="253" t="str">
        <f t="shared" si="36"/>
        <v/>
      </c>
      <c r="Q160" s="253" t="str">
        <f t="shared" si="37"/>
        <v/>
      </c>
      <c r="R160" s="253" t="str">
        <f t="shared" si="38"/>
        <v/>
      </c>
      <c r="S160" s="253" t="str">
        <f t="shared" si="39"/>
        <v/>
      </c>
      <c r="T160" s="253" t="str">
        <f t="shared" si="40"/>
        <v/>
      </c>
      <c r="U160" s="253" t="str">
        <f t="shared" si="41"/>
        <v/>
      </c>
      <c r="V160" s="253" t="str">
        <f t="shared" si="42"/>
        <v/>
      </c>
    </row>
    <row r="161" spans="2:22" ht="130.5" customHeight="1">
      <c r="B161" s="174" t="str">
        <f t="shared" si="34"/>
        <v/>
      </c>
      <c r="C161" s="262">
        <v>310</v>
      </c>
      <c r="D161" s="263">
        <v>140</v>
      </c>
      <c r="E161" s="263" t="s">
        <v>166</v>
      </c>
      <c r="F161" s="264" t="s">
        <v>167</v>
      </c>
      <c r="G161" s="148"/>
      <c r="H161" s="147"/>
      <c r="I161" s="147"/>
      <c r="J161" s="147"/>
      <c r="K161" s="151"/>
      <c r="L161" s="149"/>
      <c r="M161" s="150"/>
      <c r="O161" s="253" t="str">
        <f t="shared" si="35"/>
        <v/>
      </c>
      <c r="P161" s="253" t="str">
        <f t="shared" si="36"/>
        <v/>
      </c>
      <c r="Q161" s="253" t="str">
        <f t="shared" si="37"/>
        <v/>
      </c>
      <c r="R161" s="253" t="str">
        <f t="shared" si="38"/>
        <v/>
      </c>
      <c r="S161" s="253" t="str">
        <f t="shared" si="39"/>
        <v/>
      </c>
      <c r="T161" s="253" t="str">
        <f t="shared" si="40"/>
        <v/>
      </c>
      <c r="U161" s="253" t="str">
        <f t="shared" si="41"/>
        <v/>
      </c>
      <c r="V161" s="253" t="str">
        <f t="shared" si="42"/>
        <v/>
      </c>
    </row>
    <row r="162" spans="2:22" ht="130.5" customHeight="1">
      <c r="B162" s="174" t="str">
        <f t="shared" si="34"/>
        <v/>
      </c>
      <c r="C162" s="262">
        <v>310</v>
      </c>
      <c r="D162" s="263">
        <v>150</v>
      </c>
      <c r="E162" s="263" t="s">
        <v>168</v>
      </c>
      <c r="F162" s="264" t="s">
        <v>169</v>
      </c>
      <c r="G162" s="148"/>
      <c r="H162" s="147"/>
      <c r="I162" s="147"/>
      <c r="J162" s="147"/>
      <c r="K162" s="151"/>
      <c r="L162" s="149"/>
      <c r="M162" s="150"/>
      <c r="O162" s="253" t="str">
        <f t="shared" si="35"/>
        <v/>
      </c>
      <c r="P162" s="253" t="str">
        <f t="shared" si="36"/>
        <v/>
      </c>
      <c r="Q162" s="253" t="str">
        <f t="shared" si="37"/>
        <v/>
      </c>
      <c r="R162" s="253" t="str">
        <f t="shared" si="38"/>
        <v/>
      </c>
      <c r="S162" s="253" t="str">
        <f t="shared" si="39"/>
        <v/>
      </c>
      <c r="T162" s="253" t="str">
        <f t="shared" si="40"/>
        <v/>
      </c>
      <c r="U162" s="253" t="str">
        <f t="shared" si="41"/>
        <v/>
      </c>
      <c r="V162" s="253" t="str">
        <f t="shared" si="42"/>
        <v/>
      </c>
    </row>
    <row r="163" spans="2:22" ht="130.5" customHeight="1">
      <c r="B163" s="174" t="str">
        <f t="shared" si="34"/>
        <v/>
      </c>
      <c r="C163" s="262">
        <v>320</v>
      </c>
      <c r="D163" s="263">
        <v>110</v>
      </c>
      <c r="E163" s="263" t="s">
        <v>182</v>
      </c>
      <c r="F163" s="264" t="s">
        <v>131</v>
      </c>
      <c r="G163" s="148"/>
      <c r="H163" s="147"/>
      <c r="I163" s="147"/>
      <c r="J163" s="147"/>
      <c r="K163" s="151"/>
      <c r="L163" s="149"/>
      <c r="M163" s="150"/>
      <c r="O163" s="253" t="str">
        <f t="shared" si="35"/>
        <v/>
      </c>
      <c r="P163" s="253" t="str">
        <f t="shared" si="36"/>
        <v/>
      </c>
      <c r="Q163" s="253" t="str">
        <f t="shared" si="37"/>
        <v/>
      </c>
      <c r="R163" s="253" t="str">
        <f t="shared" si="38"/>
        <v/>
      </c>
      <c r="S163" s="253" t="str">
        <f t="shared" si="39"/>
        <v/>
      </c>
      <c r="T163" s="253" t="str">
        <f t="shared" si="40"/>
        <v/>
      </c>
      <c r="U163" s="253" t="str">
        <f t="shared" si="41"/>
        <v/>
      </c>
      <c r="V163" s="253" t="str">
        <f t="shared" si="42"/>
        <v/>
      </c>
    </row>
    <row r="164" spans="2:22" ht="130.5" customHeight="1">
      <c r="B164" s="174" t="str">
        <f t="shared" si="34"/>
        <v/>
      </c>
      <c r="C164" s="262">
        <v>320</v>
      </c>
      <c r="D164" s="263">
        <v>120</v>
      </c>
      <c r="E164" s="263" t="s">
        <v>556</v>
      </c>
      <c r="F164" s="264" t="s">
        <v>127</v>
      </c>
      <c r="G164" s="148"/>
      <c r="H164" s="147"/>
      <c r="I164" s="147"/>
      <c r="J164" s="147"/>
      <c r="K164" s="151"/>
      <c r="L164" s="149"/>
      <c r="M164" s="150"/>
      <c r="O164" s="253" t="str">
        <f t="shared" si="35"/>
        <v/>
      </c>
      <c r="P164" s="253" t="str">
        <f t="shared" si="36"/>
        <v/>
      </c>
      <c r="Q164" s="253" t="str">
        <f t="shared" si="37"/>
        <v/>
      </c>
      <c r="R164" s="253" t="str">
        <f t="shared" si="38"/>
        <v/>
      </c>
      <c r="S164" s="253" t="str">
        <f t="shared" si="39"/>
        <v/>
      </c>
      <c r="T164" s="253" t="str">
        <f t="shared" si="40"/>
        <v/>
      </c>
      <c r="U164" s="253" t="str">
        <f t="shared" si="41"/>
        <v/>
      </c>
      <c r="V164" s="253" t="str">
        <f t="shared" si="42"/>
        <v/>
      </c>
    </row>
    <row r="165" spans="2:22" ht="130.5" customHeight="1">
      <c r="B165" s="174" t="str">
        <f t="shared" si="34"/>
        <v/>
      </c>
      <c r="C165" s="262">
        <v>320</v>
      </c>
      <c r="D165" s="263">
        <v>125</v>
      </c>
      <c r="E165" s="263" t="s">
        <v>557</v>
      </c>
      <c r="F165" s="264" t="s">
        <v>127</v>
      </c>
      <c r="G165" s="148"/>
      <c r="H165" s="147"/>
      <c r="I165" s="147"/>
      <c r="J165" s="147"/>
      <c r="K165" s="151"/>
      <c r="L165" s="149"/>
      <c r="M165" s="150"/>
      <c r="O165" s="253" t="str">
        <f t="shared" si="35"/>
        <v/>
      </c>
      <c r="P165" s="253" t="str">
        <f t="shared" si="36"/>
        <v/>
      </c>
      <c r="Q165" s="253" t="str">
        <f t="shared" si="37"/>
        <v/>
      </c>
      <c r="R165" s="253" t="str">
        <f t="shared" si="38"/>
        <v/>
      </c>
      <c r="S165" s="253" t="str">
        <f t="shared" si="39"/>
        <v/>
      </c>
      <c r="T165" s="253" t="str">
        <f t="shared" si="40"/>
        <v/>
      </c>
      <c r="U165" s="253" t="str">
        <f t="shared" si="41"/>
        <v/>
      </c>
      <c r="V165" s="253" t="str">
        <f t="shared" si="42"/>
        <v/>
      </c>
    </row>
    <row r="166" spans="2:22" ht="130.5" customHeight="1">
      <c r="B166" s="174" t="str">
        <f t="shared" si="34"/>
        <v/>
      </c>
      <c r="C166" s="262">
        <v>320</v>
      </c>
      <c r="D166" s="263">
        <v>130</v>
      </c>
      <c r="E166" s="263" t="s">
        <v>542</v>
      </c>
      <c r="F166" s="264" t="s">
        <v>128</v>
      </c>
      <c r="G166" s="148"/>
      <c r="H166" s="147"/>
      <c r="I166" s="147"/>
      <c r="J166" s="147"/>
      <c r="K166" s="151"/>
      <c r="L166" s="149"/>
      <c r="M166" s="150"/>
      <c r="O166" s="253" t="str">
        <f t="shared" si="35"/>
        <v/>
      </c>
      <c r="P166" s="253" t="str">
        <f t="shared" si="36"/>
        <v/>
      </c>
      <c r="Q166" s="253" t="str">
        <f t="shared" si="37"/>
        <v/>
      </c>
      <c r="R166" s="253" t="str">
        <f t="shared" si="38"/>
        <v/>
      </c>
      <c r="S166" s="253" t="str">
        <f t="shared" si="39"/>
        <v/>
      </c>
      <c r="T166" s="253" t="str">
        <f t="shared" si="40"/>
        <v/>
      </c>
      <c r="U166" s="253" t="str">
        <f t="shared" si="41"/>
        <v/>
      </c>
      <c r="V166" s="253" t="str">
        <f t="shared" si="42"/>
        <v/>
      </c>
    </row>
    <row r="167" spans="2:22" ht="130.5" customHeight="1">
      <c r="B167" s="174" t="str">
        <f t="shared" si="34"/>
        <v/>
      </c>
      <c r="C167" s="262">
        <v>320</v>
      </c>
      <c r="D167" s="263">
        <v>135</v>
      </c>
      <c r="E167" s="263" t="s">
        <v>558</v>
      </c>
      <c r="F167" s="264" t="s">
        <v>128</v>
      </c>
      <c r="G167" s="148"/>
      <c r="H167" s="147"/>
      <c r="I167" s="147"/>
      <c r="J167" s="147"/>
      <c r="K167" s="151"/>
      <c r="L167" s="149"/>
      <c r="M167" s="150"/>
      <c r="O167" s="253" t="str">
        <f t="shared" si="35"/>
        <v/>
      </c>
      <c r="P167" s="253" t="str">
        <f t="shared" si="36"/>
        <v/>
      </c>
      <c r="Q167" s="253" t="str">
        <f t="shared" si="37"/>
        <v/>
      </c>
      <c r="R167" s="253" t="str">
        <f t="shared" si="38"/>
        <v/>
      </c>
      <c r="S167" s="253" t="str">
        <f t="shared" si="39"/>
        <v/>
      </c>
      <c r="T167" s="253" t="str">
        <f t="shared" si="40"/>
        <v/>
      </c>
      <c r="U167" s="253" t="str">
        <f t="shared" si="41"/>
        <v/>
      </c>
      <c r="V167" s="253" t="str">
        <f t="shared" si="42"/>
        <v/>
      </c>
    </row>
    <row r="168" spans="2:22" ht="130.5" customHeight="1">
      <c r="B168" s="174" t="str">
        <f t="shared" si="34"/>
        <v/>
      </c>
      <c r="C168" s="262">
        <v>320</v>
      </c>
      <c r="D168" s="263">
        <v>140</v>
      </c>
      <c r="E168" s="263" t="s">
        <v>559</v>
      </c>
      <c r="F168" s="264" t="s">
        <v>129</v>
      </c>
      <c r="G168" s="148"/>
      <c r="H168" s="147"/>
      <c r="I168" s="147"/>
      <c r="J168" s="147"/>
      <c r="K168" s="151"/>
      <c r="L168" s="149"/>
      <c r="M168" s="150"/>
      <c r="O168" s="253" t="str">
        <f t="shared" si="35"/>
        <v/>
      </c>
      <c r="P168" s="253" t="str">
        <f t="shared" si="36"/>
        <v/>
      </c>
      <c r="Q168" s="253" t="str">
        <f t="shared" si="37"/>
        <v/>
      </c>
      <c r="R168" s="253" t="str">
        <f t="shared" si="38"/>
        <v/>
      </c>
      <c r="S168" s="253" t="str">
        <f t="shared" si="39"/>
        <v/>
      </c>
      <c r="T168" s="253" t="str">
        <f t="shared" si="40"/>
        <v/>
      </c>
      <c r="U168" s="253" t="str">
        <f t="shared" si="41"/>
        <v/>
      </c>
      <c r="V168" s="253" t="str">
        <f t="shared" si="42"/>
        <v/>
      </c>
    </row>
    <row r="169" spans="2:22" ht="130.5" customHeight="1">
      <c r="B169" s="174" t="str">
        <f t="shared" si="34"/>
        <v/>
      </c>
      <c r="C169" s="262">
        <v>320</v>
      </c>
      <c r="D169" s="263">
        <v>145</v>
      </c>
      <c r="E169" s="263" t="s">
        <v>560</v>
      </c>
      <c r="F169" s="264" t="s">
        <v>129</v>
      </c>
      <c r="G169" s="148"/>
      <c r="H169" s="147"/>
      <c r="I169" s="147"/>
      <c r="J169" s="147"/>
      <c r="K169" s="151"/>
      <c r="L169" s="149"/>
      <c r="M169" s="150"/>
      <c r="O169" s="253" t="str">
        <f t="shared" si="35"/>
        <v/>
      </c>
      <c r="P169" s="253" t="str">
        <f t="shared" si="36"/>
        <v/>
      </c>
      <c r="Q169" s="253" t="str">
        <f t="shared" si="37"/>
        <v/>
      </c>
      <c r="R169" s="253" t="str">
        <f t="shared" si="38"/>
        <v/>
      </c>
      <c r="S169" s="253" t="str">
        <f t="shared" si="39"/>
        <v/>
      </c>
      <c r="T169" s="253" t="str">
        <f t="shared" si="40"/>
        <v/>
      </c>
      <c r="U169" s="253" t="str">
        <f t="shared" si="41"/>
        <v/>
      </c>
      <c r="V169" s="253" t="str">
        <f t="shared" si="42"/>
        <v/>
      </c>
    </row>
    <row r="170" spans="2:22" ht="130.5" customHeight="1">
      <c r="B170" s="174" t="str">
        <f t="shared" si="34"/>
        <v/>
      </c>
      <c r="C170" s="262">
        <v>320</v>
      </c>
      <c r="D170" s="263">
        <v>150</v>
      </c>
      <c r="E170" s="263" t="s">
        <v>561</v>
      </c>
      <c r="F170" s="264" t="s">
        <v>130</v>
      </c>
      <c r="G170" s="148"/>
      <c r="H170" s="147"/>
      <c r="I170" s="147"/>
      <c r="J170" s="147"/>
      <c r="K170" s="151"/>
      <c r="L170" s="149"/>
      <c r="M170" s="150"/>
      <c r="O170" s="253" t="str">
        <f t="shared" si="35"/>
        <v/>
      </c>
      <c r="P170" s="253" t="str">
        <f t="shared" si="36"/>
        <v/>
      </c>
      <c r="Q170" s="253" t="str">
        <f t="shared" si="37"/>
        <v/>
      </c>
      <c r="R170" s="253" t="str">
        <f t="shared" si="38"/>
        <v/>
      </c>
      <c r="S170" s="253" t="str">
        <f t="shared" si="39"/>
        <v/>
      </c>
      <c r="T170" s="253" t="str">
        <f t="shared" si="40"/>
        <v/>
      </c>
      <c r="U170" s="253" t="str">
        <f t="shared" si="41"/>
        <v/>
      </c>
      <c r="V170" s="253" t="str">
        <f t="shared" si="42"/>
        <v/>
      </c>
    </row>
    <row r="171" spans="2:22" ht="130.5" customHeight="1">
      <c r="B171" s="174" t="str">
        <f t="shared" si="34"/>
        <v/>
      </c>
      <c r="C171" s="262">
        <v>320</v>
      </c>
      <c r="D171" s="263">
        <v>155</v>
      </c>
      <c r="E171" s="263" t="s">
        <v>562</v>
      </c>
      <c r="F171" s="264" t="s">
        <v>130</v>
      </c>
      <c r="G171" s="148"/>
      <c r="H171" s="147"/>
      <c r="I171" s="147"/>
      <c r="J171" s="147"/>
      <c r="K171" s="151"/>
      <c r="L171" s="149"/>
      <c r="M171" s="150"/>
      <c r="O171" s="253" t="str">
        <f t="shared" si="35"/>
        <v/>
      </c>
      <c r="P171" s="253" t="str">
        <f t="shared" si="36"/>
        <v/>
      </c>
      <c r="Q171" s="253" t="str">
        <f t="shared" si="37"/>
        <v/>
      </c>
      <c r="R171" s="253" t="str">
        <f t="shared" si="38"/>
        <v/>
      </c>
      <c r="S171" s="253" t="str">
        <f t="shared" si="39"/>
        <v/>
      </c>
      <c r="T171" s="253" t="str">
        <f t="shared" si="40"/>
        <v/>
      </c>
      <c r="U171" s="253" t="str">
        <f t="shared" si="41"/>
        <v/>
      </c>
      <c r="V171" s="253" t="str">
        <f t="shared" si="42"/>
        <v/>
      </c>
    </row>
    <row r="172" spans="2:22" ht="130.5" customHeight="1">
      <c r="B172" s="174" t="str">
        <f t="shared" si="34"/>
        <v/>
      </c>
      <c r="C172" s="262">
        <v>320</v>
      </c>
      <c r="D172" s="263">
        <v>160</v>
      </c>
      <c r="E172" s="263" t="s">
        <v>543</v>
      </c>
      <c r="F172" s="264" t="s">
        <v>72</v>
      </c>
      <c r="G172" s="148"/>
      <c r="H172" s="147"/>
      <c r="I172" s="147"/>
      <c r="J172" s="147"/>
      <c r="K172" s="151"/>
      <c r="L172" s="149"/>
      <c r="M172" s="150"/>
      <c r="O172" s="253" t="str">
        <f t="shared" si="35"/>
        <v/>
      </c>
      <c r="P172" s="253" t="str">
        <f t="shared" si="36"/>
        <v/>
      </c>
      <c r="Q172" s="253" t="str">
        <f t="shared" si="37"/>
        <v/>
      </c>
      <c r="R172" s="253" t="str">
        <f t="shared" si="38"/>
        <v/>
      </c>
      <c r="S172" s="253" t="str">
        <f t="shared" si="39"/>
        <v/>
      </c>
      <c r="T172" s="253" t="str">
        <f t="shared" si="40"/>
        <v/>
      </c>
      <c r="U172" s="253" t="str">
        <f t="shared" si="41"/>
        <v/>
      </c>
      <c r="V172" s="253" t="str">
        <f t="shared" si="42"/>
        <v/>
      </c>
    </row>
    <row r="173" spans="2:22" ht="130.5" customHeight="1">
      <c r="B173" s="174" t="str">
        <f t="shared" si="34"/>
        <v/>
      </c>
      <c r="C173" s="262">
        <v>320</v>
      </c>
      <c r="D173" s="263">
        <v>165</v>
      </c>
      <c r="E173" s="263" t="s">
        <v>563</v>
      </c>
      <c r="F173" s="264" t="s">
        <v>72</v>
      </c>
      <c r="G173" s="148"/>
      <c r="H173" s="147"/>
      <c r="I173" s="147"/>
      <c r="J173" s="147"/>
      <c r="K173" s="151"/>
      <c r="L173" s="149"/>
      <c r="M173" s="150"/>
      <c r="O173" s="253" t="str">
        <f t="shared" si="35"/>
        <v/>
      </c>
      <c r="P173" s="253" t="str">
        <f t="shared" si="36"/>
        <v/>
      </c>
      <c r="Q173" s="253" t="str">
        <f t="shared" si="37"/>
        <v/>
      </c>
      <c r="R173" s="253" t="str">
        <f t="shared" si="38"/>
        <v/>
      </c>
      <c r="S173" s="253" t="str">
        <f t="shared" si="39"/>
        <v/>
      </c>
      <c r="T173" s="253" t="str">
        <f t="shared" si="40"/>
        <v/>
      </c>
      <c r="U173" s="253" t="str">
        <f t="shared" si="41"/>
        <v/>
      </c>
      <c r="V173" s="253" t="str">
        <f t="shared" si="42"/>
        <v/>
      </c>
    </row>
    <row r="174" spans="2:22" ht="130.5" customHeight="1">
      <c r="B174" s="174" t="str">
        <f t="shared" si="34"/>
        <v/>
      </c>
      <c r="C174" s="262">
        <v>320</v>
      </c>
      <c r="D174" s="263">
        <v>170</v>
      </c>
      <c r="E174" s="263" t="s">
        <v>73</v>
      </c>
      <c r="F174" s="264" t="s">
        <v>74</v>
      </c>
      <c r="G174" s="148"/>
      <c r="H174" s="147"/>
      <c r="I174" s="147"/>
      <c r="J174" s="147"/>
      <c r="K174" s="151"/>
      <c r="L174" s="149"/>
      <c r="M174" s="150"/>
      <c r="O174" s="253" t="str">
        <f t="shared" si="35"/>
        <v/>
      </c>
      <c r="P174" s="253" t="str">
        <f t="shared" si="36"/>
        <v/>
      </c>
      <c r="Q174" s="253" t="str">
        <f t="shared" si="37"/>
        <v/>
      </c>
      <c r="R174" s="253" t="str">
        <f t="shared" si="38"/>
        <v/>
      </c>
      <c r="S174" s="253" t="str">
        <f t="shared" si="39"/>
        <v/>
      </c>
      <c r="T174" s="253" t="str">
        <f t="shared" si="40"/>
        <v/>
      </c>
      <c r="U174" s="253" t="str">
        <f t="shared" si="41"/>
        <v/>
      </c>
      <c r="V174" s="253" t="str">
        <f t="shared" si="42"/>
        <v/>
      </c>
    </row>
    <row r="175" spans="2:22" ht="130.5" customHeight="1">
      <c r="B175" s="174" t="str">
        <f t="shared" si="34"/>
        <v/>
      </c>
      <c r="C175" s="262">
        <v>320</v>
      </c>
      <c r="D175" s="263">
        <v>180</v>
      </c>
      <c r="E175" s="263" t="s">
        <v>194</v>
      </c>
      <c r="F175" s="264" t="s">
        <v>195</v>
      </c>
      <c r="G175" s="148"/>
      <c r="H175" s="147"/>
      <c r="I175" s="147"/>
      <c r="J175" s="147"/>
      <c r="K175" s="151"/>
      <c r="L175" s="149"/>
      <c r="M175" s="150"/>
      <c r="O175" s="253" t="str">
        <f t="shared" si="35"/>
        <v/>
      </c>
      <c r="P175" s="253" t="str">
        <f t="shared" si="36"/>
        <v/>
      </c>
      <c r="Q175" s="253" t="str">
        <f t="shared" si="37"/>
        <v/>
      </c>
      <c r="R175" s="253" t="str">
        <f t="shared" si="38"/>
        <v/>
      </c>
      <c r="S175" s="253" t="str">
        <f t="shared" si="39"/>
        <v/>
      </c>
      <c r="T175" s="253" t="str">
        <f t="shared" si="40"/>
        <v/>
      </c>
      <c r="U175" s="253" t="str">
        <f t="shared" si="41"/>
        <v/>
      </c>
      <c r="V175" s="253" t="str">
        <f t="shared" si="42"/>
        <v/>
      </c>
    </row>
    <row r="176" spans="2:22" ht="130.5" customHeight="1">
      <c r="B176" s="174" t="str">
        <f t="shared" si="34"/>
        <v/>
      </c>
      <c r="C176" s="262">
        <v>320</v>
      </c>
      <c r="D176" s="263">
        <v>190</v>
      </c>
      <c r="E176" s="263" t="s">
        <v>97</v>
      </c>
      <c r="F176" s="264" t="s">
        <v>98</v>
      </c>
      <c r="G176" s="148"/>
      <c r="H176" s="147"/>
      <c r="I176" s="147"/>
      <c r="J176" s="147"/>
      <c r="K176" s="151"/>
      <c r="L176" s="149"/>
      <c r="M176" s="150"/>
      <c r="O176" s="253" t="str">
        <f t="shared" si="35"/>
        <v/>
      </c>
      <c r="P176" s="253" t="str">
        <f t="shared" si="36"/>
        <v/>
      </c>
      <c r="Q176" s="253" t="str">
        <f t="shared" si="37"/>
        <v/>
      </c>
      <c r="R176" s="253" t="str">
        <f t="shared" si="38"/>
        <v/>
      </c>
      <c r="S176" s="253" t="str">
        <f t="shared" si="39"/>
        <v/>
      </c>
      <c r="T176" s="253" t="str">
        <f t="shared" si="40"/>
        <v/>
      </c>
      <c r="U176" s="253" t="str">
        <f t="shared" si="41"/>
        <v/>
      </c>
      <c r="V176" s="253" t="str">
        <f t="shared" si="42"/>
        <v/>
      </c>
    </row>
    <row r="177" spans="2:22" ht="130.5" customHeight="1">
      <c r="B177" s="174" t="str">
        <f t="shared" si="34"/>
        <v/>
      </c>
      <c r="C177" s="262">
        <v>320</v>
      </c>
      <c r="D177" s="263">
        <v>200</v>
      </c>
      <c r="E177" s="263" t="s">
        <v>196</v>
      </c>
      <c r="F177" s="264" t="s">
        <v>251</v>
      </c>
      <c r="G177" s="148"/>
      <c r="H177" s="147"/>
      <c r="I177" s="147"/>
      <c r="J177" s="147"/>
      <c r="K177" s="151"/>
      <c r="L177" s="149"/>
      <c r="M177" s="150"/>
      <c r="O177" s="253" t="str">
        <f t="shared" si="35"/>
        <v/>
      </c>
      <c r="P177" s="253" t="str">
        <f t="shared" si="36"/>
        <v/>
      </c>
      <c r="Q177" s="253" t="str">
        <f t="shared" si="37"/>
        <v/>
      </c>
      <c r="R177" s="253" t="str">
        <f t="shared" si="38"/>
        <v/>
      </c>
      <c r="S177" s="253" t="str">
        <f t="shared" si="39"/>
        <v/>
      </c>
      <c r="T177" s="253" t="str">
        <f t="shared" si="40"/>
        <v/>
      </c>
      <c r="U177" s="253" t="str">
        <f t="shared" si="41"/>
        <v/>
      </c>
      <c r="V177" s="253" t="str">
        <f t="shared" si="42"/>
        <v/>
      </c>
    </row>
    <row r="178" spans="2:22" ht="130.5" customHeight="1">
      <c r="B178" s="174" t="str">
        <f t="shared" si="34"/>
        <v/>
      </c>
      <c r="C178" s="262">
        <v>320</v>
      </c>
      <c r="D178" s="263">
        <v>210</v>
      </c>
      <c r="E178" s="263" t="s">
        <v>99</v>
      </c>
      <c r="F178" s="264" t="s">
        <v>100</v>
      </c>
      <c r="G178" s="148"/>
      <c r="H178" s="147"/>
      <c r="I178" s="147"/>
      <c r="J178" s="147"/>
      <c r="K178" s="151"/>
      <c r="L178" s="149"/>
      <c r="M178" s="150"/>
      <c r="O178" s="253" t="str">
        <f t="shared" si="35"/>
        <v/>
      </c>
      <c r="P178" s="253" t="str">
        <f t="shared" si="36"/>
        <v/>
      </c>
      <c r="Q178" s="253" t="str">
        <f t="shared" si="37"/>
        <v/>
      </c>
      <c r="R178" s="253" t="str">
        <f t="shared" si="38"/>
        <v/>
      </c>
      <c r="S178" s="253" t="str">
        <f t="shared" si="39"/>
        <v/>
      </c>
      <c r="T178" s="253" t="str">
        <f t="shared" si="40"/>
        <v/>
      </c>
      <c r="U178" s="253" t="str">
        <f t="shared" si="41"/>
        <v/>
      </c>
      <c r="V178" s="253" t="str">
        <f t="shared" si="42"/>
        <v/>
      </c>
    </row>
    <row r="179" spans="2:22" ht="130.5" customHeight="1">
      <c r="B179" s="174" t="str">
        <f t="shared" si="34"/>
        <v/>
      </c>
      <c r="C179" s="262">
        <v>320</v>
      </c>
      <c r="D179" s="263">
        <v>220</v>
      </c>
      <c r="E179" s="263" t="s">
        <v>252</v>
      </c>
      <c r="F179" s="264" t="s">
        <v>199</v>
      </c>
      <c r="G179" s="148"/>
      <c r="H179" s="147"/>
      <c r="I179" s="147"/>
      <c r="J179" s="147"/>
      <c r="K179" s="151"/>
      <c r="L179" s="149"/>
      <c r="M179" s="150"/>
      <c r="O179" s="253" t="str">
        <f t="shared" si="35"/>
        <v/>
      </c>
      <c r="P179" s="253" t="str">
        <f t="shared" si="36"/>
        <v/>
      </c>
      <c r="Q179" s="253" t="str">
        <f t="shared" si="37"/>
        <v/>
      </c>
      <c r="R179" s="253" t="str">
        <f t="shared" si="38"/>
        <v/>
      </c>
      <c r="S179" s="253" t="str">
        <f t="shared" si="39"/>
        <v/>
      </c>
      <c r="T179" s="253" t="str">
        <f t="shared" si="40"/>
        <v/>
      </c>
      <c r="U179" s="253" t="str">
        <f t="shared" si="41"/>
        <v/>
      </c>
      <c r="V179" s="253" t="str">
        <f t="shared" si="42"/>
        <v/>
      </c>
    </row>
    <row r="180" spans="2:22" ht="130.5" customHeight="1">
      <c r="B180" s="174" t="str">
        <f t="shared" si="34"/>
        <v/>
      </c>
      <c r="C180" s="262">
        <v>320</v>
      </c>
      <c r="D180" s="263">
        <v>230</v>
      </c>
      <c r="E180" s="263" t="s">
        <v>200</v>
      </c>
      <c r="F180" s="264" t="s">
        <v>198</v>
      </c>
      <c r="G180" s="148"/>
      <c r="H180" s="147"/>
      <c r="I180" s="147"/>
      <c r="J180" s="147"/>
      <c r="K180" s="151"/>
      <c r="L180" s="149"/>
      <c r="M180" s="150"/>
      <c r="O180" s="253" t="str">
        <f t="shared" si="35"/>
        <v/>
      </c>
      <c r="P180" s="253" t="str">
        <f t="shared" si="36"/>
        <v/>
      </c>
      <c r="Q180" s="253" t="str">
        <f t="shared" si="37"/>
        <v/>
      </c>
      <c r="R180" s="253" t="str">
        <f t="shared" si="38"/>
        <v/>
      </c>
      <c r="S180" s="253" t="str">
        <f t="shared" si="39"/>
        <v/>
      </c>
      <c r="T180" s="253" t="str">
        <f t="shared" si="40"/>
        <v/>
      </c>
      <c r="U180" s="253" t="str">
        <f t="shared" si="41"/>
        <v/>
      </c>
      <c r="V180" s="253" t="str">
        <f t="shared" si="42"/>
        <v/>
      </c>
    </row>
    <row r="181" spans="2:22" ht="130.5" customHeight="1">
      <c r="B181" s="174" t="str">
        <f t="shared" si="34"/>
        <v/>
      </c>
      <c r="C181" s="262">
        <v>320</v>
      </c>
      <c r="D181" s="263">
        <v>240</v>
      </c>
      <c r="E181" s="263" t="s">
        <v>138</v>
      </c>
      <c r="F181" s="264" t="s">
        <v>141</v>
      </c>
      <c r="G181" s="148"/>
      <c r="H181" s="147"/>
      <c r="I181" s="147"/>
      <c r="J181" s="147"/>
      <c r="K181" s="151"/>
      <c r="L181" s="149"/>
      <c r="M181" s="150"/>
      <c r="O181" s="253" t="str">
        <f t="shared" si="35"/>
        <v/>
      </c>
      <c r="P181" s="253" t="str">
        <f t="shared" si="36"/>
        <v/>
      </c>
      <c r="Q181" s="253" t="str">
        <f t="shared" si="37"/>
        <v/>
      </c>
      <c r="R181" s="253" t="str">
        <f t="shared" si="38"/>
        <v/>
      </c>
      <c r="S181" s="253" t="str">
        <f t="shared" si="39"/>
        <v/>
      </c>
      <c r="T181" s="253" t="str">
        <f t="shared" si="40"/>
        <v/>
      </c>
      <c r="U181" s="253" t="str">
        <f t="shared" si="41"/>
        <v/>
      </c>
      <c r="V181" s="253" t="str">
        <f t="shared" si="42"/>
        <v/>
      </c>
    </row>
    <row r="182" spans="2:22" ht="130.5" customHeight="1">
      <c r="B182" s="174" t="str">
        <f t="shared" si="34"/>
        <v/>
      </c>
      <c r="C182" s="262">
        <v>320</v>
      </c>
      <c r="D182" s="263">
        <v>250</v>
      </c>
      <c r="E182" s="263" t="s">
        <v>171</v>
      </c>
      <c r="F182" s="264" t="s">
        <v>224</v>
      </c>
      <c r="G182" s="148"/>
      <c r="H182" s="147"/>
      <c r="I182" s="147"/>
      <c r="J182" s="147"/>
      <c r="K182" s="151"/>
      <c r="L182" s="149"/>
      <c r="M182" s="150"/>
      <c r="O182" s="253" t="str">
        <f t="shared" si="35"/>
        <v/>
      </c>
      <c r="P182" s="253" t="str">
        <f t="shared" si="36"/>
        <v/>
      </c>
      <c r="Q182" s="253" t="str">
        <f t="shared" si="37"/>
        <v/>
      </c>
      <c r="R182" s="253" t="str">
        <f t="shared" si="38"/>
        <v/>
      </c>
      <c r="S182" s="253" t="str">
        <f t="shared" si="39"/>
        <v/>
      </c>
      <c r="T182" s="253" t="str">
        <f t="shared" si="40"/>
        <v/>
      </c>
      <c r="U182" s="253" t="str">
        <f t="shared" si="41"/>
        <v/>
      </c>
      <c r="V182" s="253" t="str">
        <f t="shared" si="42"/>
        <v/>
      </c>
    </row>
    <row r="183" spans="2:22" ht="130.5" customHeight="1">
      <c r="B183" s="174" t="str">
        <f t="shared" si="34"/>
        <v/>
      </c>
      <c r="C183" s="262">
        <v>320</v>
      </c>
      <c r="D183" s="263">
        <v>260</v>
      </c>
      <c r="E183" s="263" t="s">
        <v>544</v>
      </c>
      <c r="F183" s="264" t="s">
        <v>142</v>
      </c>
      <c r="G183" s="148"/>
      <c r="H183" s="147"/>
      <c r="I183" s="147"/>
      <c r="J183" s="147"/>
      <c r="K183" s="151"/>
      <c r="L183" s="149"/>
      <c r="M183" s="150"/>
      <c r="O183" s="253" t="str">
        <f t="shared" si="35"/>
        <v/>
      </c>
      <c r="P183" s="253" t="str">
        <f t="shared" si="36"/>
        <v/>
      </c>
      <c r="Q183" s="253" t="str">
        <f t="shared" si="37"/>
        <v/>
      </c>
      <c r="R183" s="253" t="str">
        <f t="shared" si="38"/>
        <v/>
      </c>
      <c r="S183" s="253" t="str">
        <f t="shared" si="39"/>
        <v/>
      </c>
      <c r="T183" s="253" t="str">
        <f t="shared" si="40"/>
        <v/>
      </c>
      <c r="U183" s="253" t="str">
        <f t="shared" si="41"/>
        <v/>
      </c>
      <c r="V183" s="253" t="str">
        <f t="shared" si="42"/>
        <v/>
      </c>
    </row>
    <row r="184" spans="2:22" ht="130.5" customHeight="1">
      <c r="B184" s="174" t="str">
        <f t="shared" si="34"/>
        <v/>
      </c>
      <c r="C184" s="262">
        <v>320</v>
      </c>
      <c r="D184" s="263">
        <v>265</v>
      </c>
      <c r="E184" s="263" t="s">
        <v>564</v>
      </c>
      <c r="F184" s="264" t="s">
        <v>142</v>
      </c>
      <c r="G184" s="148"/>
      <c r="H184" s="147"/>
      <c r="I184" s="147"/>
      <c r="J184" s="147"/>
      <c r="K184" s="151"/>
      <c r="L184" s="149"/>
      <c r="M184" s="150"/>
      <c r="O184" s="253" t="str">
        <f t="shared" si="35"/>
        <v/>
      </c>
      <c r="P184" s="253" t="str">
        <f t="shared" si="36"/>
        <v/>
      </c>
      <c r="Q184" s="253" t="str">
        <f t="shared" si="37"/>
        <v/>
      </c>
      <c r="R184" s="253" t="str">
        <f t="shared" si="38"/>
        <v/>
      </c>
      <c r="S184" s="253" t="str">
        <f t="shared" si="39"/>
        <v/>
      </c>
      <c r="T184" s="253" t="str">
        <f t="shared" si="40"/>
        <v/>
      </c>
      <c r="U184" s="253" t="str">
        <f t="shared" si="41"/>
        <v/>
      </c>
      <c r="V184" s="253" t="str">
        <f t="shared" si="42"/>
        <v/>
      </c>
    </row>
    <row r="185" spans="2:22" ht="130.5" customHeight="1">
      <c r="B185" s="174" t="str">
        <f t="shared" si="34"/>
        <v/>
      </c>
      <c r="C185" s="262">
        <v>320</v>
      </c>
      <c r="D185" s="263">
        <v>270</v>
      </c>
      <c r="E185" s="263" t="s">
        <v>565</v>
      </c>
      <c r="F185" s="264" t="s">
        <v>83</v>
      </c>
      <c r="G185" s="148"/>
      <c r="H185" s="147"/>
      <c r="I185" s="147"/>
      <c r="J185" s="147"/>
      <c r="K185" s="151"/>
      <c r="L185" s="149"/>
      <c r="M185" s="150"/>
      <c r="O185" s="253" t="str">
        <f t="shared" si="35"/>
        <v/>
      </c>
      <c r="P185" s="253" t="str">
        <f t="shared" si="36"/>
        <v/>
      </c>
      <c r="Q185" s="253" t="str">
        <f t="shared" si="37"/>
        <v/>
      </c>
      <c r="R185" s="253" t="str">
        <f t="shared" si="38"/>
        <v/>
      </c>
      <c r="S185" s="253" t="str">
        <f t="shared" si="39"/>
        <v/>
      </c>
      <c r="T185" s="253" t="str">
        <f t="shared" si="40"/>
        <v/>
      </c>
      <c r="U185" s="253" t="str">
        <f t="shared" si="41"/>
        <v/>
      </c>
      <c r="V185" s="253" t="str">
        <f t="shared" si="42"/>
        <v/>
      </c>
    </row>
    <row r="186" spans="2:22" ht="130.5" customHeight="1">
      <c r="B186" s="174" t="str">
        <f t="shared" si="34"/>
        <v/>
      </c>
      <c r="C186" s="262">
        <v>320</v>
      </c>
      <c r="D186" s="263">
        <v>275</v>
      </c>
      <c r="E186" s="263" t="s">
        <v>566</v>
      </c>
      <c r="F186" s="264" t="s">
        <v>83</v>
      </c>
      <c r="G186" s="148"/>
      <c r="H186" s="147"/>
      <c r="I186" s="147"/>
      <c r="J186" s="147"/>
      <c r="K186" s="151"/>
      <c r="L186" s="149"/>
      <c r="M186" s="150"/>
      <c r="O186" s="253" t="str">
        <f t="shared" si="35"/>
        <v/>
      </c>
      <c r="P186" s="253" t="str">
        <f t="shared" si="36"/>
        <v/>
      </c>
      <c r="Q186" s="253" t="str">
        <f t="shared" si="37"/>
        <v/>
      </c>
      <c r="R186" s="253" t="str">
        <f t="shared" si="38"/>
        <v/>
      </c>
      <c r="S186" s="253" t="str">
        <f t="shared" si="39"/>
        <v/>
      </c>
      <c r="T186" s="253" t="str">
        <f t="shared" si="40"/>
        <v/>
      </c>
      <c r="U186" s="253" t="str">
        <f t="shared" si="41"/>
        <v/>
      </c>
      <c r="V186" s="253" t="str">
        <f t="shared" si="42"/>
        <v/>
      </c>
    </row>
    <row r="187" spans="2:22" ht="130.5" customHeight="1">
      <c r="B187" s="174" t="str">
        <f t="shared" si="34"/>
        <v/>
      </c>
      <c r="C187" s="262">
        <v>320</v>
      </c>
      <c r="D187" s="263">
        <v>280</v>
      </c>
      <c r="E187" s="263" t="s">
        <v>84</v>
      </c>
      <c r="F187" s="264" t="s">
        <v>85</v>
      </c>
      <c r="G187" s="148"/>
      <c r="H187" s="147"/>
      <c r="I187" s="147"/>
      <c r="J187" s="147"/>
      <c r="K187" s="151"/>
      <c r="L187" s="149"/>
      <c r="M187" s="150"/>
      <c r="O187" s="253" t="str">
        <f t="shared" si="35"/>
        <v/>
      </c>
      <c r="P187" s="253" t="str">
        <f t="shared" si="36"/>
        <v/>
      </c>
      <c r="Q187" s="253" t="str">
        <f t="shared" si="37"/>
        <v/>
      </c>
      <c r="R187" s="253" t="str">
        <f t="shared" si="38"/>
        <v/>
      </c>
      <c r="S187" s="253" t="str">
        <f t="shared" si="39"/>
        <v/>
      </c>
      <c r="T187" s="253" t="str">
        <f t="shared" si="40"/>
        <v/>
      </c>
      <c r="U187" s="253" t="str">
        <f t="shared" si="41"/>
        <v/>
      </c>
      <c r="V187" s="253" t="str">
        <f t="shared" si="42"/>
        <v/>
      </c>
    </row>
    <row r="188" spans="2:22" ht="130.5" customHeight="1">
      <c r="B188" s="174" t="str">
        <f t="shared" si="34"/>
        <v/>
      </c>
      <c r="C188" s="262">
        <v>320</v>
      </c>
      <c r="D188" s="263">
        <v>290</v>
      </c>
      <c r="E188" s="263" t="s">
        <v>225</v>
      </c>
      <c r="F188" s="264" t="s">
        <v>172</v>
      </c>
      <c r="G188" s="148"/>
      <c r="H188" s="147"/>
      <c r="I188" s="147"/>
      <c r="J188" s="147"/>
      <c r="K188" s="151"/>
      <c r="L188" s="149"/>
      <c r="M188" s="150"/>
      <c r="O188" s="253" t="str">
        <f t="shared" si="35"/>
        <v/>
      </c>
      <c r="P188" s="253" t="str">
        <f t="shared" si="36"/>
        <v/>
      </c>
      <c r="Q188" s="253" t="str">
        <f t="shared" si="37"/>
        <v/>
      </c>
      <c r="R188" s="253" t="str">
        <f t="shared" si="38"/>
        <v/>
      </c>
      <c r="S188" s="253" t="str">
        <f t="shared" si="39"/>
        <v/>
      </c>
      <c r="T188" s="253" t="str">
        <f t="shared" si="40"/>
        <v/>
      </c>
      <c r="U188" s="253" t="str">
        <f t="shared" si="41"/>
        <v/>
      </c>
      <c r="V188" s="253" t="str">
        <f t="shared" si="42"/>
        <v/>
      </c>
    </row>
    <row r="189" spans="2:22" ht="130.5" customHeight="1">
      <c r="B189" s="174" t="str">
        <f t="shared" si="34"/>
        <v/>
      </c>
      <c r="C189" s="262">
        <v>320</v>
      </c>
      <c r="D189" s="263">
        <v>300</v>
      </c>
      <c r="E189" s="263" t="s">
        <v>163</v>
      </c>
      <c r="F189" s="264" t="s">
        <v>105</v>
      </c>
      <c r="G189" s="148"/>
      <c r="H189" s="147"/>
      <c r="I189" s="147"/>
      <c r="J189" s="147"/>
      <c r="K189" s="151"/>
      <c r="L189" s="149"/>
      <c r="M189" s="150"/>
      <c r="O189" s="253" t="str">
        <f t="shared" si="35"/>
        <v/>
      </c>
      <c r="P189" s="253" t="str">
        <f t="shared" si="36"/>
        <v/>
      </c>
      <c r="Q189" s="253" t="str">
        <f t="shared" si="37"/>
        <v/>
      </c>
      <c r="R189" s="253" t="str">
        <f t="shared" si="38"/>
        <v/>
      </c>
      <c r="S189" s="253" t="str">
        <f t="shared" si="39"/>
        <v/>
      </c>
      <c r="T189" s="253" t="str">
        <f t="shared" si="40"/>
        <v/>
      </c>
      <c r="U189" s="253" t="str">
        <f t="shared" si="41"/>
        <v/>
      </c>
      <c r="V189" s="253" t="str">
        <f t="shared" si="42"/>
        <v/>
      </c>
    </row>
    <row r="190" spans="2:22" ht="130.5" customHeight="1">
      <c r="B190" s="174" t="str">
        <f t="shared" si="34"/>
        <v/>
      </c>
      <c r="C190" s="262">
        <v>320</v>
      </c>
      <c r="D190" s="263">
        <v>310</v>
      </c>
      <c r="E190" s="263" t="s">
        <v>86</v>
      </c>
      <c r="F190" s="264" t="s">
        <v>155</v>
      </c>
      <c r="G190" s="148"/>
      <c r="H190" s="147"/>
      <c r="I190" s="147"/>
      <c r="J190" s="147"/>
      <c r="K190" s="151"/>
      <c r="L190" s="149"/>
      <c r="M190" s="150"/>
      <c r="O190" s="253" t="str">
        <f t="shared" si="35"/>
        <v/>
      </c>
      <c r="P190" s="253" t="str">
        <f t="shared" si="36"/>
        <v/>
      </c>
      <c r="Q190" s="253" t="str">
        <f t="shared" si="37"/>
        <v/>
      </c>
      <c r="R190" s="253" t="str">
        <f t="shared" si="38"/>
        <v/>
      </c>
      <c r="S190" s="253" t="str">
        <f t="shared" si="39"/>
        <v/>
      </c>
      <c r="T190" s="253" t="str">
        <f t="shared" si="40"/>
        <v/>
      </c>
      <c r="U190" s="253" t="str">
        <f t="shared" si="41"/>
        <v/>
      </c>
      <c r="V190" s="253" t="str">
        <f t="shared" si="42"/>
        <v/>
      </c>
    </row>
    <row r="191" spans="2:22" ht="130.5" customHeight="1">
      <c r="B191" s="174" t="str">
        <f t="shared" si="34"/>
        <v/>
      </c>
      <c r="C191" s="262">
        <v>320</v>
      </c>
      <c r="D191" s="263">
        <v>320</v>
      </c>
      <c r="E191" s="263" t="s">
        <v>156</v>
      </c>
      <c r="F191" s="264" t="s">
        <v>157</v>
      </c>
      <c r="G191" s="148"/>
      <c r="H191" s="147"/>
      <c r="I191" s="147"/>
      <c r="J191" s="147"/>
      <c r="K191" s="151"/>
      <c r="L191" s="149"/>
      <c r="M191" s="150"/>
      <c r="O191" s="253" t="str">
        <f t="shared" si="35"/>
        <v/>
      </c>
      <c r="P191" s="253" t="str">
        <f t="shared" si="36"/>
        <v/>
      </c>
      <c r="Q191" s="253" t="str">
        <f t="shared" si="37"/>
        <v/>
      </c>
      <c r="R191" s="253" t="str">
        <f t="shared" si="38"/>
        <v/>
      </c>
      <c r="S191" s="253" t="str">
        <f t="shared" si="39"/>
        <v/>
      </c>
      <c r="T191" s="253" t="str">
        <f t="shared" si="40"/>
        <v/>
      </c>
      <c r="U191" s="253" t="str">
        <f t="shared" si="41"/>
        <v/>
      </c>
      <c r="V191" s="253" t="str">
        <f t="shared" si="42"/>
        <v/>
      </c>
    </row>
    <row r="192" spans="2:22" ht="130.5" customHeight="1">
      <c r="B192" s="174" t="str">
        <f t="shared" si="34"/>
        <v/>
      </c>
      <c r="C192" s="262">
        <v>320</v>
      </c>
      <c r="D192" s="263">
        <v>330</v>
      </c>
      <c r="E192" s="263" t="s">
        <v>158</v>
      </c>
      <c r="F192" s="264" t="s">
        <v>152</v>
      </c>
      <c r="G192" s="148"/>
      <c r="H192" s="147"/>
      <c r="I192" s="147"/>
      <c r="J192" s="147"/>
      <c r="K192" s="151"/>
      <c r="L192" s="149"/>
      <c r="M192" s="150"/>
      <c r="O192" s="253" t="str">
        <f t="shared" si="35"/>
        <v/>
      </c>
      <c r="P192" s="253" t="str">
        <f t="shared" si="36"/>
        <v/>
      </c>
      <c r="Q192" s="253" t="str">
        <f t="shared" si="37"/>
        <v/>
      </c>
      <c r="R192" s="253" t="str">
        <f t="shared" si="38"/>
        <v/>
      </c>
      <c r="S192" s="253" t="str">
        <f t="shared" si="39"/>
        <v/>
      </c>
      <c r="T192" s="253" t="str">
        <f t="shared" si="40"/>
        <v/>
      </c>
      <c r="U192" s="253" t="str">
        <f t="shared" si="41"/>
        <v/>
      </c>
      <c r="V192" s="253" t="str">
        <f t="shared" si="42"/>
        <v/>
      </c>
    </row>
    <row r="193" spans="2:22" ht="130.5" customHeight="1">
      <c r="B193" s="174" t="str">
        <f t="shared" si="34"/>
        <v/>
      </c>
      <c r="C193" s="262">
        <v>320</v>
      </c>
      <c r="D193" s="263">
        <v>340</v>
      </c>
      <c r="E193" s="263" t="s">
        <v>153</v>
      </c>
      <c r="F193" s="264" t="s">
        <v>154</v>
      </c>
      <c r="G193" s="148"/>
      <c r="H193" s="147"/>
      <c r="I193" s="147"/>
      <c r="J193" s="147"/>
      <c r="K193" s="151"/>
      <c r="L193" s="149"/>
      <c r="M193" s="150"/>
      <c r="O193" s="253" t="str">
        <f t="shared" si="35"/>
        <v/>
      </c>
      <c r="P193" s="253" t="str">
        <f t="shared" si="36"/>
        <v/>
      </c>
      <c r="Q193" s="253" t="str">
        <f t="shared" si="37"/>
        <v/>
      </c>
      <c r="R193" s="253" t="str">
        <f t="shared" si="38"/>
        <v/>
      </c>
      <c r="S193" s="253" t="str">
        <f t="shared" si="39"/>
        <v/>
      </c>
      <c r="T193" s="253" t="str">
        <f t="shared" si="40"/>
        <v/>
      </c>
      <c r="U193" s="253" t="str">
        <f t="shared" si="41"/>
        <v/>
      </c>
      <c r="V193" s="253" t="str">
        <f t="shared" si="42"/>
        <v/>
      </c>
    </row>
    <row r="194" spans="2:22" ht="147.94999999999999" customHeight="1">
      <c r="B194" s="174" t="str">
        <f t="shared" si="34"/>
        <v/>
      </c>
      <c r="C194" s="262">
        <v>320</v>
      </c>
      <c r="D194" s="263">
        <v>350</v>
      </c>
      <c r="E194" s="263" t="s">
        <v>567</v>
      </c>
      <c r="F194" s="264" t="s">
        <v>524</v>
      </c>
      <c r="G194" s="148"/>
      <c r="H194" s="147"/>
      <c r="I194" s="147"/>
      <c r="J194" s="147"/>
      <c r="K194" s="151"/>
      <c r="L194" s="149"/>
      <c r="M194" s="150"/>
      <c r="O194" s="253" t="str">
        <f t="shared" si="35"/>
        <v/>
      </c>
      <c r="P194" s="253" t="str">
        <f t="shared" si="36"/>
        <v/>
      </c>
      <c r="Q194" s="253" t="str">
        <f t="shared" si="37"/>
        <v/>
      </c>
      <c r="R194" s="253" t="str">
        <f t="shared" si="38"/>
        <v/>
      </c>
      <c r="S194" s="253" t="str">
        <f t="shared" si="39"/>
        <v/>
      </c>
      <c r="T194" s="253" t="str">
        <f t="shared" si="40"/>
        <v/>
      </c>
      <c r="U194" s="253" t="str">
        <f t="shared" si="41"/>
        <v/>
      </c>
      <c r="V194" s="253" t="str">
        <f t="shared" si="42"/>
        <v/>
      </c>
    </row>
    <row r="195" spans="2:22" ht="130.5" customHeight="1">
      <c r="B195" s="174" t="str">
        <f t="shared" si="34"/>
        <v/>
      </c>
      <c r="C195" s="262">
        <v>330</v>
      </c>
      <c r="D195" s="263">
        <v>110</v>
      </c>
      <c r="E195" s="263" t="s">
        <v>288</v>
      </c>
      <c r="F195" s="264" t="s">
        <v>238</v>
      </c>
      <c r="G195" s="148"/>
      <c r="H195" s="147"/>
      <c r="I195" s="147"/>
      <c r="J195" s="147"/>
      <c r="K195" s="151"/>
      <c r="L195" s="149"/>
      <c r="M195" s="150"/>
      <c r="O195" s="253" t="str">
        <f t="shared" si="35"/>
        <v/>
      </c>
      <c r="P195" s="253" t="str">
        <f t="shared" si="36"/>
        <v/>
      </c>
      <c r="Q195" s="253" t="str">
        <f t="shared" si="37"/>
        <v/>
      </c>
      <c r="R195" s="253" t="str">
        <f t="shared" si="38"/>
        <v/>
      </c>
      <c r="S195" s="253" t="str">
        <f t="shared" si="39"/>
        <v/>
      </c>
      <c r="T195" s="253" t="str">
        <f t="shared" si="40"/>
        <v/>
      </c>
      <c r="U195" s="253" t="str">
        <f t="shared" si="41"/>
        <v/>
      </c>
      <c r="V195" s="253" t="str">
        <f t="shared" si="42"/>
        <v/>
      </c>
    </row>
    <row r="196" spans="2:22" ht="130.5" customHeight="1">
      <c r="B196" s="174" t="str">
        <f t="shared" si="34"/>
        <v/>
      </c>
      <c r="C196" s="262">
        <v>330</v>
      </c>
      <c r="D196" s="263">
        <v>120</v>
      </c>
      <c r="E196" s="263" t="s">
        <v>239</v>
      </c>
      <c r="F196" s="264" t="s">
        <v>232</v>
      </c>
      <c r="G196" s="148"/>
      <c r="H196" s="147"/>
      <c r="I196" s="147"/>
      <c r="J196" s="147"/>
      <c r="K196" s="151"/>
      <c r="L196" s="149"/>
      <c r="M196" s="150"/>
      <c r="O196" s="253" t="str">
        <f t="shared" si="35"/>
        <v/>
      </c>
      <c r="P196" s="253" t="str">
        <f t="shared" si="36"/>
        <v/>
      </c>
      <c r="Q196" s="253" t="str">
        <f t="shared" si="37"/>
        <v/>
      </c>
      <c r="R196" s="253" t="str">
        <f t="shared" si="38"/>
        <v/>
      </c>
      <c r="S196" s="253" t="str">
        <f t="shared" si="39"/>
        <v/>
      </c>
      <c r="T196" s="253" t="str">
        <f t="shared" si="40"/>
        <v/>
      </c>
      <c r="U196" s="253" t="str">
        <f t="shared" si="41"/>
        <v/>
      </c>
      <c r="V196" s="253" t="str">
        <f t="shared" si="42"/>
        <v/>
      </c>
    </row>
    <row r="197" spans="2:22" ht="130.5" customHeight="1">
      <c r="B197" s="174" t="str">
        <f t="shared" si="34"/>
        <v/>
      </c>
      <c r="C197" s="262">
        <v>340</v>
      </c>
      <c r="D197" s="263">
        <v>110</v>
      </c>
      <c r="E197" s="263" t="s">
        <v>65</v>
      </c>
      <c r="F197" s="264" t="s">
        <v>395</v>
      </c>
      <c r="G197" s="148"/>
      <c r="H197" s="147"/>
      <c r="I197" s="147"/>
      <c r="J197" s="147"/>
      <c r="K197" s="151"/>
      <c r="L197" s="149"/>
      <c r="M197" s="150"/>
      <c r="O197" s="253" t="str">
        <f t="shared" si="35"/>
        <v/>
      </c>
      <c r="P197" s="253" t="str">
        <f t="shared" si="36"/>
        <v/>
      </c>
      <c r="Q197" s="253" t="str">
        <f t="shared" si="37"/>
        <v/>
      </c>
      <c r="R197" s="253" t="str">
        <f t="shared" si="38"/>
        <v/>
      </c>
      <c r="S197" s="253" t="str">
        <f t="shared" si="39"/>
        <v/>
      </c>
      <c r="T197" s="253" t="str">
        <f t="shared" si="40"/>
        <v/>
      </c>
      <c r="U197" s="253" t="str">
        <f t="shared" si="41"/>
        <v/>
      </c>
      <c r="V197" s="253" t="str">
        <f t="shared" si="42"/>
        <v/>
      </c>
    </row>
    <row r="198" spans="2:22" ht="130.5" customHeight="1">
      <c r="B198" s="174" t="str">
        <f t="shared" si="34"/>
        <v/>
      </c>
      <c r="C198" s="262">
        <v>340</v>
      </c>
      <c r="D198" s="263">
        <v>120</v>
      </c>
      <c r="E198" s="263" t="s">
        <v>396</v>
      </c>
      <c r="F198" s="264" t="s">
        <v>359</v>
      </c>
      <c r="G198" s="148"/>
      <c r="H198" s="147"/>
      <c r="I198" s="147"/>
      <c r="J198" s="147"/>
      <c r="K198" s="151"/>
      <c r="L198" s="149"/>
      <c r="M198" s="150"/>
      <c r="O198" s="253" t="str">
        <f t="shared" si="35"/>
        <v/>
      </c>
      <c r="P198" s="253" t="str">
        <f t="shared" si="36"/>
        <v/>
      </c>
      <c r="Q198" s="253" t="str">
        <f t="shared" si="37"/>
        <v/>
      </c>
      <c r="R198" s="253" t="str">
        <f t="shared" si="38"/>
        <v/>
      </c>
      <c r="S198" s="253" t="str">
        <f t="shared" si="39"/>
        <v/>
      </c>
      <c r="T198" s="253" t="str">
        <f t="shared" si="40"/>
        <v/>
      </c>
      <c r="U198" s="253" t="str">
        <f t="shared" si="41"/>
        <v/>
      </c>
      <c r="V198" s="253" t="str">
        <f t="shared" si="42"/>
        <v/>
      </c>
    </row>
    <row r="199" spans="2:22" ht="130.5" customHeight="1">
      <c r="B199" s="174" t="str">
        <f t="shared" si="34"/>
        <v/>
      </c>
      <c r="C199" s="262">
        <v>350</v>
      </c>
      <c r="D199" s="263">
        <v>110</v>
      </c>
      <c r="E199" s="263" t="s">
        <v>568</v>
      </c>
      <c r="F199" s="264" t="s">
        <v>540</v>
      </c>
      <c r="G199" s="148"/>
      <c r="H199" s="147"/>
      <c r="I199" s="147"/>
      <c r="J199" s="147"/>
      <c r="K199" s="151"/>
      <c r="L199" s="149"/>
      <c r="M199" s="150"/>
      <c r="O199" s="253" t="str">
        <f t="shared" si="35"/>
        <v/>
      </c>
      <c r="P199" s="253" t="str">
        <f t="shared" si="36"/>
        <v/>
      </c>
      <c r="Q199" s="253" t="str">
        <f t="shared" si="37"/>
        <v/>
      </c>
      <c r="R199" s="253" t="str">
        <f t="shared" si="38"/>
        <v/>
      </c>
      <c r="S199" s="253" t="str">
        <f t="shared" si="39"/>
        <v/>
      </c>
      <c r="T199" s="253" t="str">
        <f t="shared" si="40"/>
        <v/>
      </c>
      <c r="U199" s="253" t="str">
        <f t="shared" si="41"/>
        <v/>
      </c>
      <c r="V199" s="253" t="str">
        <f t="shared" si="42"/>
        <v/>
      </c>
    </row>
    <row r="200" spans="2:22" ht="130.5" customHeight="1">
      <c r="B200" s="174" t="str">
        <f t="shared" si="34"/>
        <v/>
      </c>
      <c r="C200" s="262">
        <v>350</v>
      </c>
      <c r="D200" s="263">
        <v>120</v>
      </c>
      <c r="E200" s="263" t="s">
        <v>569</v>
      </c>
      <c r="F200" s="264" t="s">
        <v>541</v>
      </c>
      <c r="G200" s="148"/>
      <c r="H200" s="147"/>
      <c r="I200" s="147"/>
      <c r="J200" s="147"/>
      <c r="K200" s="151"/>
      <c r="L200" s="149"/>
      <c r="M200" s="150"/>
      <c r="O200" s="253" t="str">
        <f t="shared" si="35"/>
        <v/>
      </c>
      <c r="P200" s="253" t="str">
        <f t="shared" si="36"/>
        <v/>
      </c>
      <c r="Q200" s="253" t="str">
        <f t="shared" si="37"/>
        <v/>
      </c>
      <c r="R200" s="253" t="str">
        <f t="shared" si="38"/>
        <v/>
      </c>
      <c r="S200" s="253" t="str">
        <f t="shared" si="39"/>
        <v/>
      </c>
      <c r="T200" s="253" t="str">
        <f t="shared" si="40"/>
        <v/>
      </c>
      <c r="U200" s="253" t="str">
        <f t="shared" si="41"/>
        <v/>
      </c>
      <c r="V200" s="253" t="str">
        <f t="shared" si="42"/>
        <v/>
      </c>
    </row>
    <row r="201" spans="2:22" ht="130.5" customHeight="1">
      <c r="B201" s="174" t="str">
        <f t="shared" si="34"/>
        <v/>
      </c>
      <c r="C201" s="262">
        <v>350</v>
      </c>
      <c r="D201" s="263">
        <v>130</v>
      </c>
      <c r="E201" s="263" t="s">
        <v>304</v>
      </c>
      <c r="F201" s="264" t="s">
        <v>581</v>
      </c>
      <c r="G201" s="148"/>
      <c r="H201" s="147"/>
      <c r="I201" s="147"/>
      <c r="J201" s="147"/>
      <c r="K201" s="151"/>
      <c r="L201" s="149"/>
      <c r="M201" s="150"/>
      <c r="O201" s="253" t="str">
        <f t="shared" si="35"/>
        <v/>
      </c>
      <c r="P201" s="253" t="str">
        <f t="shared" si="36"/>
        <v/>
      </c>
      <c r="Q201" s="253" t="str">
        <f t="shared" si="37"/>
        <v/>
      </c>
      <c r="R201" s="253" t="str">
        <f t="shared" si="38"/>
        <v/>
      </c>
      <c r="S201" s="253" t="str">
        <f t="shared" si="39"/>
        <v/>
      </c>
      <c r="T201" s="253" t="str">
        <f t="shared" si="40"/>
        <v/>
      </c>
      <c r="U201" s="253" t="str">
        <f t="shared" si="41"/>
        <v/>
      </c>
      <c r="V201" s="253" t="str">
        <f t="shared" si="42"/>
        <v/>
      </c>
    </row>
    <row r="202" spans="2:22" ht="130.5" customHeight="1">
      <c r="B202" s="174" t="str">
        <f t="shared" si="34"/>
        <v/>
      </c>
      <c r="C202" s="262">
        <v>350</v>
      </c>
      <c r="D202" s="263">
        <v>140</v>
      </c>
      <c r="E202" s="263" t="s">
        <v>305</v>
      </c>
      <c r="F202" s="264" t="s">
        <v>306</v>
      </c>
      <c r="G202" s="148"/>
      <c r="H202" s="147"/>
      <c r="I202" s="147"/>
      <c r="J202" s="147"/>
      <c r="K202" s="151"/>
      <c r="L202" s="149"/>
      <c r="M202" s="150"/>
      <c r="O202" s="253" t="str">
        <f t="shared" si="35"/>
        <v/>
      </c>
      <c r="P202" s="253" t="str">
        <f t="shared" si="36"/>
        <v/>
      </c>
      <c r="Q202" s="253" t="str">
        <f t="shared" si="37"/>
        <v/>
      </c>
      <c r="R202" s="253" t="str">
        <f t="shared" si="38"/>
        <v/>
      </c>
      <c r="S202" s="253" t="str">
        <f t="shared" si="39"/>
        <v/>
      </c>
      <c r="T202" s="253" t="str">
        <f t="shared" si="40"/>
        <v/>
      </c>
      <c r="U202" s="253" t="str">
        <f t="shared" si="41"/>
        <v/>
      </c>
      <c r="V202" s="253" t="str">
        <f t="shared" si="42"/>
        <v/>
      </c>
    </row>
    <row r="203" spans="2:22" ht="130.5" customHeight="1">
      <c r="B203" s="174" t="str">
        <f t="shared" ref="B203:B254" si="43">IF(NOT(O203=""),"Check Data Warnings This Row",IF(NOT(P203=""),"Check Data Warnings This Row",IF(NOT(Q203=""),"Check Data Warnings This Row",IF(NOT(R203=""),"Check Data Warnings This Row",IF(NOT(S203=""),"Check Data Warnings This Row",IF(NOT(T203=""),"Check Data Warnings This Row",IF(NOT(U203=""),"Check Data Warnings This Row",IF(NOT(V203=""),"Check Data Warnings This Row",""))))))))</f>
        <v/>
      </c>
      <c r="C203" s="262">
        <v>350</v>
      </c>
      <c r="D203" s="263">
        <v>150</v>
      </c>
      <c r="E203" s="263" t="s">
        <v>307</v>
      </c>
      <c r="F203" s="264" t="s">
        <v>407</v>
      </c>
      <c r="G203" s="148"/>
      <c r="H203" s="147"/>
      <c r="I203" s="147"/>
      <c r="J203" s="147"/>
      <c r="K203" s="151"/>
      <c r="L203" s="149"/>
      <c r="M203" s="150"/>
      <c r="O203" s="253" t="str">
        <f t="shared" ref="O203:O254" si="44">IF(COUNTA(G203:M203)=0,"",IF(COUNTA(G203:M203)&lt;7,"Please fill in all cells in the row",""))</f>
        <v/>
      </c>
      <c r="P203" s="253" t="str">
        <f t="shared" ref="P203:P254" si="45">IF(COUNTA(G203:M203)=0,"",IF(ISNUMBER(G203),IF(ISNUMBER(H203),IF(ISNUMBER(I203),IF(ISNUMBER(J203),IF(ISNUMBER(K203),"","Check Numberic Cell Values"),"Check Numberic Cell Values"),"Check Numberic Cell Values"),"Check Numberic Cell Values"),"Check Numberic Cell Values"))</f>
        <v/>
      </c>
      <c r="Q203" s="253" t="str">
        <f t="shared" ref="Q203:Q254" si="46">IF(COUNTA(G203:M203)=0,"",IF(K203&gt;5,"Match Code must be between 1 and 5",IF(K203&lt;1,"Match Code must be between 1 and 5","")))</f>
        <v/>
      </c>
      <c r="R203" s="253" t="str">
        <f t="shared" ref="R203:R254" si="47">IF(H203&lt;100,IF(I203&lt;100,IF(J203&lt;100,"","Warning: Check amount of hourly wages - may be too high"),"Warning: Check amount of hourly wage may be too high"),"Warning: Check amount of hourly wage may be too high")</f>
        <v/>
      </c>
      <c r="S203" s="253" t="str">
        <f t="shared" ref="S203:S254" si="48">IF(I203&gt;0,IF(I203&gt;H203,"Lowest wage not less than or equal to average wage.",""),"")</f>
        <v/>
      </c>
      <c r="T203" s="253" t="str">
        <f t="shared" ref="T203:T254" si="49">IF(J203&gt;=0,IF(J203&lt;H203,"Highest wage not greater than or equal to average wage.",""),"")</f>
        <v/>
      </c>
      <c r="U203" s="253" t="str">
        <f t="shared" ref="U203:U254" si="50">IF(COUNTA(G203:M203)=0,"",IF(L203="h","",IF(L203="H","",IF(L203="s","",IF(L203="S",""," Value must be H or S - Is position hourly or salaried?")))))</f>
        <v/>
      </c>
      <c r="V203" s="253" t="str">
        <f t="shared" ref="V203:V268" si="51">IF(COUNTA(G203:M203)=0,"",IF(M203="b","",IF(M203="B","",IF(M203="i","",IF(M203="I",""," Value must be B or I - Does this include more than base pay? ")))))</f>
        <v/>
      </c>
    </row>
    <row r="204" spans="2:22" ht="130.5" customHeight="1">
      <c r="B204" s="174" t="str">
        <f t="shared" si="43"/>
        <v/>
      </c>
      <c r="C204" s="262">
        <v>350</v>
      </c>
      <c r="D204" s="263">
        <v>160</v>
      </c>
      <c r="E204" s="263" t="s">
        <v>408</v>
      </c>
      <c r="F204" s="264" t="s">
        <v>424</v>
      </c>
      <c r="G204" s="148"/>
      <c r="H204" s="147"/>
      <c r="I204" s="147"/>
      <c r="J204" s="147"/>
      <c r="K204" s="151"/>
      <c r="L204" s="149"/>
      <c r="M204" s="150"/>
      <c r="O204" s="253" t="str">
        <f t="shared" si="44"/>
        <v/>
      </c>
      <c r="P204" s="253" t="str">
        <f t="shared" si="45"/>
        <v/>
      </c>
      <c r="Q204" s="253" t="str">
        <f t="shared" si="46"/>
        <v/>
      </c>
      <c r="R204" s="253" t="str">
        <f t="shared" si="47"/>
        <v/>
      </c>
      <c r="S204" s="253" t="str">
        <f t="shared" si="48"/>
        <v/>
      </c>
      <c r="T204" s="253" t="str">
        <f t="shared" si="49"/>
        <v/>
      </c>
      <c r="U204" s="253" t="str">
        <f t="shared" si="50"/>
        <v/>
      </c>
      <c r="V204" s="253" t="str">
        <f t="shared" si="51"/>
        <v/>
      </c>
    </row>
    <row r="205" spans="2:22" ht="130.5" customHeight="1">
      <c r="B205" s="174" t="str">
        <f t="shared" si="43"/>
        <v/>
      </c>
      <c r="C205" s="262">
        <v>350</v>
      </c>
      <c r="D205" s="263">
        <v>170</v>
      </c>
      <c r="E205" s="263" t="s">
        <v>425</v>
      </c>
      <c r="F205" s="264" t="s">
        <v>390</v>
      </c>
      <c r="G205" s="148"/>
      <c r="H205" s="147"/>
      <c r="I205" s="147"/>
      <c r="J205" s="147"/>
      <c r="K205" s="151"/>
      <c r="L205" s="149"/>
      <c r="M205" s="150"/>
      <c r="O205" s="253" t="str">
        <f t="shared" si="44"/>
        <v/>
      </c>
      <c r="P205" s="253" t="str">
        <f t="shared" si="45"/>
        <v/>
      </c>
      <c r="Q205" s="253" t="str">
        <f t="shared" si="46"/>
        <v/>
      </c>
      <c r="R205" s="253" t="str">
        <f t="shared" si="47"/>
        <v/>
      </c>
      <c r="S205" s="253" t="str">
        <f t="shared" si="48"/>
        <v/>
      </c>
      <c r="T205" s="253" t="str">
        <f t="shared" si="49"/>
        <v/>
      </c>
      <c r="U205" s="253" t="str">
        <f t="shared" si="50"/>
        <v/>
      </c>
      <c r="V205" s="253" t="str">
        <f t="shared" si="51"/>
        <v/>
      </c>
    </row>
    <row r="206" spans="2:22" ht="130.5" customHeight="1">
      <c r="B206" s="174" t="str">
        <f t="shared" si="43"/>
        <v/>
      </c>
      <c r="C206" s="262">
        <v>360</v>
      </c>
      <c r="D206" s="263">
        <v>110</v>
      </c>
      <c r="E206" s="263" t="s">
        <v>112</v>
      </c>
      <c r="F206" s="264" t="s">
        <v>113</v>
      </c>
      <c r="G206" s="148"/>
      <c r="H206" s="147"/>
      <c r="I206" s="147"/>
      <c r="J206" s="147"/>
      <c r="K206" s="151"/>
      <c r="L206" s="149"/>
      <c r="M206" s="150"/>
      <c r="O206" s="253" t="str">
        <f t="shared" si="44"/>
        <v/>
      </c>
      <c r="P206" s="253" t="str">
        <f t="shared" si="45"/>
        <v/>
      </c>
      <c r="Q206" s="253" t="str">
        <f t="shared" si="46"/>
        <v/>
      </c>
      <c r="R206" s="253" t="str">
        <f t="shared" si="47"/>
        <v/>
      </c>
      <c r="S206" s="253" t="str">
        <f t="shared" si="48"/>
        <v/>
      </c>
      <c r="T206" s="253" t="str">
        <f t="shared" si="49"/>
        <v/>
      </c>
      <c r="U206" s="253" t="str">
        <f t="shared" si="50"/>
        <v/>
      </c>
      <c r="V206" s="253" t="str">
        <f t="shared" si="51"/>
        <v/>
      </c>
    </row>
    <row r="207" spans="2:22" ht="130.5" customHeight="1">
      <c r="B207" s="174" t="str">
        <f t="shared" si="43"/>
        <v/>
      </c>
      <c r="C207" s="262">
        <v>360</v>
      </c>
      <c r="D207" s="263">
        <v>120</v>
      </c>
      <c r="E207" s="263" t="s">
        <v>106</v>
      </c>
      <c r="F207" s="264" t="s">
        <v>107</v>
      </c>
      <c r="G207" s="148"/>
      <c r="H207" s="147"/>
      <c r="I207" s="147"/>
      <c r="J207" s="147"/>
      <c r="K207" s="151"/>
      <c r="L207" s="149"/>
      <c r="M207" s="150"/>
      <c r="O207" s="253" t="str">
        <f t="shared" si="44"/>
        <v/>
      </c>
      <c r="P207" s="253" t="str">
        <f t="shared" si="45"/>
        <v/>
      </c>
      <c r="Q207" s="253" t="str">
        <f t="shared" si="46"/>
        <v/>
      </c>
      <c r="R207" s="253" t="str">
        <f t="shared" si="47"/>
        <v/>
      </c>
      <c r="S207" s="253" t="str">
        <f t="shared" si="48"/>
        <v/>
      </c>
      <c r="T207" s="253" t="str">
        <f t="shared" si="49"/>
        <v/>
      </c>
      <c r="U207" s="253" t="str">
        <f t="shared" si="50"/>
        <v/>
      </c>
      <c r="V207" s="253" t="str">
        <f t="shared" si="51"/>
        <v/>
      </c>
    </row>
    <row r="208" spans="2:22" ht="130.5" customHeight="1">
      <c r="B208" s="174" t="str">
        <f t="shared" si="43"/>
        <v/>
      </c>
      <c r="C208" s="262">
        <v>360</v>
      </c>
      <c r="D208" s="263">
        <v>130</v>
      </c>
      <c r="E208" s="263" t="s">
        <v>114</v>
      </c>
      <c r="F208" s="264" t="s">
        <v>110</v>
      </c>
      <c r="G208" s="148"/>
      <c r="H208" s="147"/>
      <c r="I208" s="147"/>
      <c r="J208" s="147"/>
      <c r="K208" s="151"/>
      <c r="L208" s="149"/>
      <c r="M208" s="150"/>
      <c r="O208" s="253" t="str">
        <f t="shared" si="44"/>
        <v/>
      </c>
      <c r="P208" s="253" t="str">
        <f t="shared" si="45"/>
        <v/>
      </c>
      <c r="Q208" s="253" t="str">
        <f t="shared" si="46"/>
        <v/>
      </c>
      <c r="R208" s="253" t="str">
        <f t="shared" si="47"/>
        <v/>
      </c>
      <c r="S208" s="253" t="str">
        <f t="shared" si="48"/>
        <v/>
      </c>
      <c r="T208" s="253" t="str">
        <f t="shared" si="49"/>
        <v/>
      </c>
      <c r="U208" s="253" t="str">
        <f t="shared" si="50"/>
        <v/>
      </c>
      <c r="V208" s="253" t="str">
        <f t="shared" si="51"/>
        <v/>
      </c>
    </row>
    <row r="209" spans="2:22" ht="130.5" customHeight="1">
      <c r="B209" s="174" t="str">
        <f t="shared" si="43"/>
        <v/>
      </c>
      <c r="C209" s="262">
        <v>360</v>
      </c>
      <c r="D209" s="263">
        <v>140</v>
      </c>
      <c r="E209" s="263" t="s">
        <v>111</v>
      </c>
      <c r="F209" s="264" t="s">
        <v>60</v>
      </c>
      <c r="G209" s="148"/>
      <c r="H209" s="147"/>
      <c r="I209" s="147"/>
      <c r="J209" s="147"/>
      <c r="K209" s="151"/>
      <c r="L209" s="149"/>
      <c r="M209" s="150"/>
      <c r="O209" s="253" t="str">
        <f t="shared" si="44"/>
        <v/>
      </c>
      <c r="P209" s="253" t="str">
        <f t="shared" si="45"/>
        <v/>
      </c>
      <c r="Q209" s="253" t="str">
        <f t="shared" si="46"/>
        <v/>
      </c>
      <c r="R209" s="253" t="str">
        <f t="shared" si="47"/>
        <v/>
      </c>
      <c r="S209" s="253" t="str">
        <f t="shared" si="48"/>
        <v/>
      </c>
      <c r="T209" s="253" t="str">
        <f t="shared" si="49"/>
        <v/>
      </c>
      <c r="U209" s="253" t="str">
        <f t="shared" si="50"/>
        <v/>
      </c>
      <c r="V209" s="253" t="str">
        <f t="shared" si="51"/>
        <v/>
      </c>
    </row>
    <row r="210" spans="2:22" ht="130.5" customHeight="1">
      <c r="B210" s="174" t="str">
        <f t="shared" si="43"/>
        <v/>
      </c>
      <c r="C210" s="262">
        <v>360</v>
      </c>
      <c r="D210" s="263">
        <v>150</v>
      </c>
      <c r="E210" s="263" t="s">
        <v>61</v>
      </c>
      <c r="F210" s="264" t="s">
        <v>179</v>
      </c>
      <c r="G210" s="148"/>
      <c r="H210" s="147"/>
      <c r="I210" s="147"/>
      <c r="J210" s="147"/>
      <c r="K210" s="151"/>
      <c r="L210" s="149"/>
      <c r="M210" s="150"/>
      <c r="O210" s="253" t="str">
        <f t="shared" si="44"/>
        <v/>
      </c>
      <c r="P210" s="253" t="str">
        <f t="shared" si="45"/>
        <v/>
      </c>
      <c r="Q210" s="253" t="str">
        <f t="shared" si="46"/>
        <v/>
      </c>
      <c r="R210" s="253" t="str">
        <f t="shared" si="47"/>
        <v/>
      </c>
      <c r="S210" s="253" t="str">
        <f t="shared" si="48"/>
        <v/>
      </c>
      <c r="T210" s="253" t="str">
        <f t="shared" si="49"/>
        <v/>
      </c>
      <c r="U210" s="253" t="str">
        <f t="shared" si="50"/>
        <v/>
      </c>
      <c r="V210" s="253" t="str">
        <f t="shared" si="51"/>
        <v/>
      </c>
    </row>
    <row r="211" spans="2:22" ht="130.5" customHeight="1">
      <c r="B211" s="174" t="str">
        <f t="shared" si="43"/>
        <v/>
      </c>
      <c r="C211" s="262">
        <v>360</v>
      </c>
      <c r="D211" s="263">
        <v>160</v>
      </c>
      <c r="E211" s="263" t="s">
        <v>180</v>
      </c>
      <c r="F211" s="264" t="s">
        <v>125</v>
      </c>
      <c r="G211" s="148"/>
      <c r="H211" s="147"/>
      <c r="I211" s="147"/>
      <c r="J211" s="147"/>
      <c r="K211" s="151"/>
      <c r="L211" s="149"/>
      <c r="M211" s="150"/>
      <c r="O211" s="253" t="str">
        <f t="shared" si="44"/>
        <v/>
      </c>
      <c r="P211" s="253" t="str">
        <f t="shared" si="45"/>
        <v/>
      </c>
      <c r="Q211" s="253" t="str">
        <f t="shared" si="46"/>
        <v/>
      </c>
      <c r="R211" s="253" t="str">
        <f t="shared" si="47"/>
        <v/>
      </c>
      <c r="S211" s="253" t="str">
        <f t="shared" si="48"/>
        <v/>
      </c>
      <c r="T211" s="253" t="str">
        <f t="shared" si="49"/>
        <v/>
      </c>
      <c r="U211" s="253" t="str">
        <f t="shared" si="50"/>
        <v/>
      </c>
      <c r="V211" s="253" t="str">
        <f t="shared" si="51"/>
        <v/>
      </c>
    </row>
    <row r="212" spans="2:22" ht="130.5" customHeight="1">
      <c r="B212" s="174" t="str">
        <f t="shared" si="43"/>
        <v/>
      </c>
      <c r="C212" s="262">
        <v>360</v>
      </c>
      <c r="D212" s="263">
        <v>170</v>
      </c>
      <c r="E212" s="263" t="s">
        <v>126</v>
      </c>
      <c r="F212" s="264" t="s">
        <v>66</v>
      </c>
      <c r="G212" s="148"/>
      <c r="H212" s="147"/>
      <c r="I212" s="147"/>
      <c r="J212" s="147"/>
      <c r="K212" s="151"/>
      <c r="L212" s="149"/>
      <c r="M212" s="150"/>
      <c r="O212" s="253" t="str">
        <f t="shared" si="44"/>
        <v/>
      </c>
      <c r="P212" s="253" t="str">
        <f t="shared" si="45"/>
        <v/>
      </c>
      <c r="Q212" s="253" t="str">
        <f t="shared" si="46"/>
        <v/>
      </c>
      <c r="R212" s="253" t="str">
        <f t="shared" si="47"/>
        <v/>
      </c>
      <c r="S212" s="253" t="str">
        <f t="shared" si="48"/>
        <v/>
      </c>
      <c r="T212" s="253" t="str">
        <f t="shared" si="49"/>
        <v/>
      </c>
      <c r="U212" s="253" t="str">
        <f t="shared" si="50"/>
        <v/>
      </c>
      <c r="V212" s="253" t="str">
        <f t="shared" si="51"/>
        <v/>
      </c>
    </row>
    <row r="213" spans="2:22" ht="130.5" customHeight="1">
      <c r="B213" s="174" t="str">
        <f t="shared" si="43"/>
        <v/>
      </c>
      <c r="C213" s="262">
        <v>360</v>
      </c>
      <c r="D213" s="263">
        <v>180</v>
      </c>
      <c r="E213" s="263" t="s">
        <v>67</v>
      </c>
      <c r="F213" s="264" t="s">
        <v>139</v>
      </c>
      <c r="G213" s="148"/>
      <c r="H213" s="147"/>
      <c r="I213" s="147"/>
      <c r="J213" s="147"/>
      <c r="K213" s="151"/>
      <c r="L213" s="149"/>
      <c r="M213" s="150"/>
      <c r="O213" s="253" t="str">
        <f t="shared" si="44"/>
        <v/>
      </c>
      <c r="P213" s="253" t="str">
        <f t="shared" si="45"/>
        <v/>
      </c>
      <c r="Q213" s="253" t="str">
        <f t="shared" si="46"/>
        <v/>
      </c>
      <c r="R213" s="253" t="str">
        <f t="shared" si="47"/>
        <v/>
      </c>
      <c r="S213" s="253" t="str">
        <f t="shared" si="48"/>
        <v/>
      </c>
      <c r="T213" s="253" t="str">
        <f t="shared" si="49"/>
        <v/>
      </c>
      <c r="U213" s="253" t="str">
        <f t="shared" si="50"/>
        <v/>
      </c>
      <c r="V213" s="253" t="str">
        <f t="shared" si="51"/>
        <v/>
      </c>
    </row>
    <row r="214" spans="2:22" ht="130.5" customHeight="1">
      <c r="B214" s="174" t="str">
        <f t="shared" si="43"/>
        <v/>
      </c>
      <c r="C214" s="262">
        <v>360</v>
      </c>
      <c r="D214" s="263">
        <v>190</v>
      </c>
      <c r="E214" s="263" t="s">
        <v>140</v>
      </c>
      <c r="F214" s="264" t="s">
        <v>197</v>
      </c>
      <c r="G214" s="148"/>
      <c r="H214" s="147"/>
      <c r="I214" s="147"/>
      <c r="J214" s="147"/>
      <c r="K214" s="151"/>
      <c r="L214" s="149"/>
      <c r="M214" s="150"/>
      <c r="O214" s="253" t="str">
        <f t="shared" si="44"/>
        <v/>
      </c>
      <c r="P214" s="253" t="str">
        <f t="shared" si="45"/>
        <v/>
      </c>
      <c r="Q214" s="253" t="str">
        <f t="shared" si="46"/>
        <v/>
      </c>
      <c r="R214" s="253" t="str">
        <f t="shared" si="47"/>
        <v/>
      </c>
      <c r="S214" s="253" t="str">
        <f t="shared" si="48"/>
        <v/>
      </c>
      <c r="T214" s="253" t="str">
        <f t="shared" si="49"/>
        <v/>
      </c>
      <c r="U214" s="253" t="str">
        <f t="shared" si="50"/>
        <v/>
      </c>
      <c r="V214" s="253" t="str">
        <f t="shared" si="51"/>
        <v/>
      </c>
    </row>
    <row r="215" spans="2:22" ht="130.5" customHeight="1">
      <c r="B215" s="174" t="str">
        <f t="shared" si="43"/>
        <v/>
      </c>
      <c r="C215" s="262">
        <v>360</v>
      </c>
      <c r="D215" s="263">
        <v>200</v>
      </c>
      <c r="E215" s="263" t="s">
        <v>135</v>
      </c>
      <c r="F215" s="264" t="s">
        <v>136</v>
      </c>
      <c r="G215" s="148"/>
      <c r="H215" s="147"/>
      <c r="I215" s="147"/>
      <c r="J215" s="147"/>
      <c r="K215" s="151"/>
      <c r="L215" s="149"/>
      <c r="M215" s="150"/>
      <c r="O215" s="253" t="str">
        <f t="shared" si="44"/>
        <v/>
      </c>
      <c r="P215" s="253" t="str">
        <f t="shared" si="45"/>
        <v/>
      </c>
      <c r="Q215" s="253" t="str">
        <f t="shared" si="46"/>
        <v/>
      </c>
      <c r="R215" s="253" t="str">
        <f t="shared" si="47"/>
        <v/>
      </c>
      <c r="S215" s="253" t="str">
        <f t="shared" si="48"/>
        <v/>
      </c>
      <c r="T215" s="253" t="str">
        <f t="shared" si="49"/>
        <v/>
      </c>
      <c r="U215" s="253" t="str">
        <f t="shared" si="50"/>
        <v/>
      </c>
      <c r="V215" s="253" t="str">
        <f t="shared" si="51"/>
        <v/>
      </c>
    </row>
    <row r="216" spans="2:22" ht="130.5" customHeight="1">
      <c r="B216" s="174" t="str">
        <f t="shared" si="43"/>
        <v/>
      </c>
      <c r="C216" s="262">
        <v>360</v>
      </c>
      <c r="D216" s="263">
        <v>210</v>
      </c>
      <c r="E216" s="263" t="s">
        <v>137</v>
      </c>
      <c r="F216" s="264" t="s">
        <v>68</v>
      </c>
      <c r="G216" s="148"/>
      <c r="H216" s="147"/>
      <c r="I216" s="147"/>
      <c r="J216" s="147"/>
      <c r="K216" s="151"/>
      <c r="L216" s="149"/>
      <c r="M216" s="150"/>
      <c r="O216" s="253" t="str">
        <f t="shared" si="44"/>
        <v/>
      </c>
      <c r="P216" s="253" t="str">
        <f t="shared" si="45"/>
        <v/>
      </c>
      <c r="Q216" s="253" t="str">
        <f t="shared" si="46"/>
        <v/>
      </c>
      <c r="R216" s="253" t="str">
        <f t="shared" si="47"/>
        <v/>
      </c>
      <c r="S216" s="253" t="str">
        <f t="shared" si="48"/>
        <v/>
      </c>
      <c r="T216" s="253" t="str">
        <f t="shared" si="49"/>
        <v/>
      </c>
      <c r="U216" s="253" t="str">
        <f t="shared" si="50"/>
        <v/>
      </c>
      <c r="V216" s="253" t="str">
        <f t="shared" si="51"/>
        <v/>
      </c>
    </row>
    <row r="217" spans="2:22" ht="130.5" customHeight="1">
      <c r="B217" s="174" t="str">
        <f t="shared" si="43"/>
        <v/>
      </c>
      <c r="C217" s="262">
        <v>360</v>
      </c>
      <c r="D217" s="263">
        <v>220</v>
      </c>
      <c r="E217" s="263" t="s">
        <v>108</v>
      </c>
      <c r="F217" s="264" t="s">
        <v>164</v>
      </c>
      <c r="G217" s="148"/>
      <c r="H217" s="147"/>
      <c r="I217" s="147"/>
      <c r="J217" s="147"/>
      <c r="K217" s="151"/>
      <c r="L217" s="149"/>
      <c r="M217" s="150"/>
      <c r="O217" s="253" t="str">
        <f t="shared" si="44"/>
        <v/>
      </c>
      <c r="P217" s="253" t="str">
        <f t="shared" si="45"/>
        <v/>
      </c>
      <c r="Q217" s="253" t="str">
        <f t="shared" si="46"/>
        <v/>
      </c>
      <c r="R217" s="253" t="str">
        <f t="shared" si="47"/>
        <v/>
      </c>
      <c r="S217" s="253" t="str">
        <f t="shared" si="48"/>
        <v/>
      </c>
      <c r="T217" s="253" t="str">
        <f t="shared" si="49"/>
        <v/>
      </c>
      <c r="U217" s="253" t="str">
        <f t="shared" si="50"/>
        <v/>
      </c>
      <c r="V217" s="253" t="str">
        <f t="shared" si="51"/>
        <v/>
      </c>
    </row>
    <row r="218" spans="2:22" ht="130.5" customHeight="1">
      <c r="B218" s="174" t="str">
        <f t="shared" si="43"/>
        <v/>
      </c>
      <c r="C218" s="262">
        <v>360</v>
      </c>
      <c r="D218" s="263">
        <v>230</v>
      </c>
      <c r="E218" s="263" t="s">
        <v>69</v>
      </c>
      <c r="F218" s="264" t="s">
        <v>70</v>
      </c>
      <c r="G218" s="148"/>
      <c r="H218" s="147"/>
      <c r="I218" s="147"/>
      <c r="J218" s="147"/>
      <c r="K218" s="151"/>
      <c r="L218" s="149"/>
      <c r="M218" s="150"/>
      <c r="O218" s="253" t="str">
        <f t="shared" si="44"/>
        <v/>
      </c>
      <c r="P218" s="253" t="str">
        <f t="shared" si="45"/>
        <v/>
      </c>
      <c r="Q218" s="253" t="str">
        <f t="shared" si="46"/>
        <v/>
      </c>
      <c r="R218" s="253" t="str">
        <f t="shared" si="47"/>
        <v/>
      </c>
      <c r="S218" s="253" t="str">
        <f t="shared" si="48"/>
        <v/>
      </c>
      <c r="T218" s="253" t="str">
        <f t="shared" si="49"/>
        <v/>
      </c>
      <c r="U218" s="253" t="str">
        <f t="shared" si="50"/>
        <v/>
      </c>
      <c r="V218" s="253" t="str">
        <f t="shared" si="51"/>
        <v/>
      </c>
    </row>
    <row r="219" spans="2:22" ht="130.5" customHeight="1">
      <c r="B219" s="174" t="str">
        <f t="shared" si="43"/>
        <v/>
      </c>
      <c r="C219" s="262">
        <v>360</v>
      </c>
      <c r="D219" s="263">
        <v>240</v>
      </c>
      <c r="E219" s="263" t="s">
        <v>75</v>
      </c>
      <c r="F219" s="264" t="s">
        <v>134</v>
      </c>
      <c r="G219" s="148"/>
      <c r="H219" s="147"/>
      <c r="I219" s="147"/>
      <c r="J219" s="147"/>
      <c r="K219" s="151"/>
      <c r="L219" s="149"/>
      <c r="M219" s="150"/>
      <c r="O219" s="253" t="str">
        <f t="shared" si="44"/>
        <v/>
      </c>
      <c r="P219" s="253" t="str">
        <f t="shared" si="45"/>
        <v/>
      </c>
      <c r="Q219" s="253" t="str">
        <f t="shared" si="46"/>
        <v/>
      </c>
      <c r="R219" s="253" t="str">
        <f t="shared" si="47"/>
        <v/>
      </c>
      <c r="S219" s="253" t="str">
        <f t="shared" si="48"/>
        <v/>
      </c>
      <c r="T219" s="253" t="str">
        <f t="shared" si="49"/>
        <v/>
      </c>
      <c r="U219" s="253" t="str">
        <f t="shared" si="50"/>
        <v/>
      </c>
      <c r="V219" s="253" t="str">
        <f t="shared" si="51"/>
        <v/>
      </c>
    </row>
    <row r="220" spans="2:22" ht="130.5" customHeight="1">
      <c r="B220" s="174" t="str">
        <f t="shared" si="43"/>
        <v/>
      </c>
      <c r="C220" s="262">
        <v>360</v>
      </c>
      <c r="D220" s="263">
        <v>250</v>
      </c>
      <c r="E220" s="263" t="s">
        <v>30</v>
      </c>
      <c r="F220" s="264" t="s">
        <v>31</v>
      </c>
      <c r="G220" s="148"/>
      <c r="H220" s="147"/>
      <c r="I220" s="147"/>
      <c r="J220" s="147"/>
      <c r="K220" s="151"/>
      <c r="L220" s="149"/>
      <c r="M220" s="150"/>
      <c r="O220" s="253" t="str">
        <f t="shared" si="44"/>
        <v/>
      </c>
      <c r="P220" s="253" t="str">
        <f t="shared" si="45"/>
        <v/>
      </c>
      <c r="Q220" s="253" t="str">
        <f t="shared" si="46"/>
        <v/>
      </c>
      <c r="R220" s="253" t="str">
        <f t="shared" si="47"/>
        <v/>
      </c>
      <c r="S220" s="253" t="str">
        <f t="shared" si="48"/>
        <v/>
      </c>
      <c r="T220" s="253" t="str">
        <f t="shared" si="49"/>
        <v/>
      </c>
      <c r="U220" s="253" t="str">
        <f t="shared" si="50"/>
        <v/>
      </c>
      <c r="V220" s="253" t="str">
        <f t="shared" si="51"/>
        <v/>
      </c>
    </row>
    <row r="221" spans="2:22" ht="130.5" customHeight="1">
      <c r="B221" s="174" t="str">
        <f t="shared" si="43"/>
        <v/>
      </c>
      <c r="C221" s="262">
        <v>360</v>
      </c>
      <c r="D221" s="263">
        <v>260</v>
      </c>
      <c r="E221" s="263" t="s">
        <v>32</v>
      </c>
      <c r="F221" s="264" t="s">
        <v>33</v>
      </c>
      <c r="G221" s="148"/>
      <c r="H221" s="147"/>
      <c r="I221" s="147"/>
      <c r="J221" s="147"/>
      <c r="K221" s="151"/>
      <c r="L221" s="149"/>
      <c r="M221" s="150"/>
      <c r="O221" s="253" t="str">
        <f t="shared" si="44"/>
        <v/>
      </c>
      <c r="P221" s="253" t="str">
        <f t="shared" si="45"/>
        <v/>
      </c>
      <c r="Q221" s="253" t="str">
        <f t="shared" si="46"/>
        <v/>
      </c>
      <c r="R221" s="253" t="str">
        <f t="shared" si="47"/>
        <v/>
      </c>
      <c r="S221" s="253" t="str">
        <f t="shared" si="48"/>
        <v/>
      </c>
      <c r="T221" s="253" t="str">
        <f t="shared" si="49"/>
        <v/>
      </c>
      <c r="U221" s="253" t="str">
        <f t="shared" si="50"/>
        <v/>
      </c>
      <c r="V221" s="253" t="str">
        <f t="shared" si="51"/>
        <v/>
      </c>
    </row>
    <row r="222" spans="2:22" ht="130.5" customHeight="1">
      <c r="B222" s="174" t="str">
        <f t="shared" si="43"/>
        <v/>
      </c>
      <c r="C222" s="262">
        <v>360</v>
      </c>
      <c r="D222" s="263">
        <v>270</v>
      </c>
      <c r="E222" s="263" t="s">
        <v>76</v>
      </c>
      <c r="F222" s="264" t="s">
        <v>132</v>
      </c>
      <c r="G222" s="148"/>
      <c r="H222" s="147"/>
      <c r="I222" s="147"/>
      <c r="J222" s="147"/>
      <c r="K222" s="151"/>
      <c r="L222" s="149"/>
      <c r="M222" s="150"/>
      <c r="O222" s="253" t="str">
        <f t="shared" si="44"/>
        <v/>
      </c>
      <c r="P222" s="253" t="str">
        <f t="shared" si="45"/>
        <v/>
      </c>
      <c r="Q222" s="253" t="str">
        <f t="shared" si="46"/>
        <v/>
      </c>
      <c r="R222" s="253" t="str">
        <f t="shared" si="47"/>
        <v/>
      </c>
      <c r="S222" s="253" t="str">
        <f t="shared" si="48"/>
        <v/>
      </c>
      <c r="T222" s="253" t="str">
        <f t="shared" si="49"/>
        <v/>
      </c>
      <c r="U222" s="253" t="str">
        <f t="shared" si="50"/>
        <v/>
      </c>
      <c r="V222" s="253" t="str">
        <f t="shared" si="51"/>
        <v/>
      </c>
    </row>
    <row r="223" spans="2:22" ht="130.5" customHeight="1">
      <c r="B223" s="174" t="str">
        <f t="shared" si="43"/>
        <v/>
      </c>
      <c r="C223" s="262">
        <v>360</v>
      </c>
      <c r="D223" s="263">
        <v>280</v>
      </c>
      <c r="E223" s="263" t="s">
        <v>133</v>
      </c>
      <c r="F223" s="264" t="s">
        <v>91</v>
      </c>
      <c r="G223" s="148"/>
      <c r="H223" s="147"/>
      <c r="I223" s="147"/>
      <c r="J223" s="147"/>
      <c r="K223" s="151"/>
      <c r="L223" s="149"/>
      <c r="M223" s="150"/>
      <c r="O223" s="253" t="str">
        <f t="shared" si="44"/>
        <v/>
      </c>
      <c r="P223" s="253" t="str">
        <f t="shared" si="45"/>
        <v/>
      </c>
      <c r="Q223" s="253" t="str">
        <f t="shared" si="46"/>
        <v/>
      </c>
      <c r="R223" s="253" t="str">
        <f t="shared" si="47"/>
        <v/>
      </c>
      <c r="S223" s="253" t="str">
        <f t="shared" si="48"/>
        <v/>
      </c>
      <c r="T223" s="253" t="str">
        <f t="shared" si="49"/>
        <v/>
      </c>
      <c r="U223" s="253" t="str">
        <f t="shared" si="50"/>
        <v/>
      </c>
      <c r="V223" s="253" t="str">
        <f t="shared" si="51"/>
        <v/>
      </c>
    </row>
    <row r="224" spans="2:22" ht="130.5" customHeight="1">
      <c r="B224" s="174" t="str">
        <f t="shared" si="43"/>
        <v/>
      </c>
      <c r="C224" s="262">
        <v>360</v>
      </c>
      <c r="D224" s="263">
        <v>290</v>
      </c>
      <c r="E224" s="263" t="s">
        <v>92</v>
      </c>
      <c r="F224" s="264" t="s">
        <v>40</v>
      </c>
      <c r="G224" s="148"/>
      <c r="H224" s="147"/>
      <c r="I224" s="147"/>
      <c r="J224" s="147"/>
      <c r="K224" s="151"/>
      <c r="L224" s="149"/>
      <c r="M224" s="150"/>
      <c r="O224" s="253" t="str">
        <f t="shared" si="44"/>
        <v/>
      </c>
      <c r="P224" s="253" t="str">
        <f t="shared" si="45"/>
        <v/>
      </c>
      <c r="Q224" s="253" t="str">
        <f t="shared" si="46"/>
        <v/>
      </c>
      <c r="R224" s="253" t="str">
        <f t="shared" si="47"/>
        <v/>
      </c>
      <c r="S224" s="253" t="str">
        <f t="shared" si="48"/>
        <v/>
      </c>
      <c r="T224" s="253" t="str">
        <f t="shared" si="49"/>
        <v/>
      </c>
      <c r="U224" s="253" t="str">
        <f t="shared" si="50"/>
        <v/>
      </c>
      <c r="V224" s="253" t="str">
        <f t="shared" si="51"/>
        <v/>
      </c>
    </row>
    <row r="225" spans="2:22" ht="130.5" customHeight="1">
      <c r="B225" s="174" t="str">
        <f t="shared" si="43"/>
        <v/>
      </c>
      <c r="C225" s="262">
        <v>370</v>
      </c>
      <c r="D225" s="263">
        <v>110</v>
      </c>
      <c r="E225" s="263" t="s">
        <v>170</v>
      </c>
      <c r="F225" s="264" t="s">
        <v>230</v>
      </c>
      <c r="G225" s="148"/>
      <c r="H225" s="147"/>
      <c r="I225" s="147"/>
      <c r="J225" s="147"/>
      <c r="K225" s="151"/>
      <c r="L225" s="149"/>
      <c r="M225" s="150"/>
      <c r="O225" s="253" t="str">
        <f t="shared" si="44"/>
        <v/>
      </c>
      <c r="P225" s="253" t="str">
        <f t="shared" si="45"/>
        <v/>
      </c>
      <c r="Q225" s="253" t="str">
        <f t="shared" si="46"/>
        <v/>
      </c>
      <c r="R225" s="253" t="str">
        <f t="shared" si="47"/>
        <v/>
      </c>
      <c r="S225" s="253" t="str">
        <f t="shared" si="48"/>
        <v/>
      </c>
      <c r="T225" s="253" t="str">
        <f t="shared" si="49"/>
        <v/>
      </c>
      <c r="U225" s="253" t="str">
        <f t="shared" si="50"/>
        <v/>
      </c>
      <c r="V225" s="253" t="str">
        <f t="shared" si="51"/>
        <v/>
      </c>
    </row>
    <row r="226" spans="2:22" ht="130.5" customHeight="1">
      <c r="B226" s="174" t="str">
        <f t="shared" si="43"/>
        <v/>
      </c>
      <c r="C226" s="262">
        <v>370</v>
      </c>
      <c r="D226" s="263">
        <v>120</v>
      </c>
      <c r="E226" s="263" t="s">
        <v>231</v>
      </c>
      <c r="F226" s="264" t="s">
        <v>282</v>
      </c>
      <c r="G226" s="148"/>
      <c r="H226" s="147"/>
      <c r="I226" s="147"/>
      <c r="J226" s="147"/>
      <c r="K226" s="151"/>
      <c r="L226" s="149"/>
      <c r="M226" s="150"/>
      <c r="O226" s="253" t="str">
        <f t="shared" si="44"/>
        <v/>
      </c>
      <c r="P226" s="253" t="str">
        <f t="shared" si="45"/>
        <v/>
      </c>
      <c r="Q226" s="253" t="str">
        <f t="shared" si="46"/>
        <v/>
      </c>
      <c r="R226" s="253" t="str">
        <f t="shared" si="47"/>
        <v/>
      </c>
      <c r="S226" s="253" t="str">
        <f t="shared" si="48"/>
        <v/>
      </c>
      <c r="T226" s="253" t="str">
        <f t="shared" si="49"/>
        <v/>
      </c>
      <c r="U226" s="253" t="str">
        <f t="shared" si="50"/>
        <v/>
      </c>
      <c r="V226" s="253" t="str">
        <f t="shared" si="51"/>
        <v/>
      </c>
    </row>
    <row r="227" spans="2:22" ht="130.5" customHeight="1">
      <c r="B227" s="174" t="str">
        <f t="shared" si="43"/>
        <v/>
      </c>
      <c r="C227" s="262">
        <v>370</v>
      </c>
      <c r="D227" s="263">
        <v>130</v>
      </c>
      <c r="E227" s="263" t="s">
        <v>283</v>
      </c>
      <c r="F227" s="264" t="s">
        <v>226</v>
      </c>
      <c r="G227" s="148"/>
      <c r="H227" s="147"/>
      <c r="I227" s="147"/>
      <c r="J227" s="147"/>
      <c r="K227" s="151"/>
      <c r="L227" s="149"/>
      <c r="M227" s="150"/>
      <c r="O227" s="253" t="str">
        <f t="shared" si="44"/>
        <v/>
      </c>
      <c r="P227" s="253" t="str">
        <f t="shared" si="45"/>
        <v/>
      </c>
      <c r="Q227" s="253" t="str">
        <f t="shared" si="46"/>
        <v/>
      </c>
      <c r="R227" s="253" t="str">
        <f t="shared" si="47"/>
        <v/>
      </c>
      <c r="S227" s="253" t="str">
        <f t="shared" si="48"/>
        <v/>
      </c>
      <c r="T227" s="253" t="str">
        <f t="shared" si="49"/>
        <v/>
      </c>
      <c r="U227" s="253" t="str">
        <f t="shared" si="50"/>
        <v/>
      </c>
      <c r="V227" s="253" t="str">
        <f t="shared" si="51"/>
        <v/>
      </c>
    </row>
    <row r="228" spans="2:22" ht="130.5" customHeight="1">
      <c r="B228" s="174" t="str">
        <f t="shared" si="43"/>
        <v/>
      </c>
      <c r="C228" s="262">
        <v>370</v>
      </c>
      <c r="D228" s="263">
        <v>140</v>
      </c>
      <c r="E228" s="263" t="s">
        <v>173</v>
      </c>
      <c r="F228" s="264" t="s">
        <v>174</v>
      </c>
      <c r="G228" s="148"/>
      <c r="H228" s="147"/>
      <c r="I228" s="147"/>
      <c r="J228" s="147"/>
      <c r="K228" s="151"/>
      <c r="L228" s="149"/>
      <c r="M228" s="150"/>
      <c r="O228" s="253" t="str">
        <f t="shared" si="44"/>
        <v/>
      </c>
      <c r="P228" s="253" t="str">
        <f t="shared" si="45"/>
        <v/>
      </c>
      <c r="Q228" s="253" t="str">
        <f t="shared" si="46"/>
        <v/>
      </c>
      <c r="R228" s="253" t="str">
        <f t="shared" si="47"/>
        <v/>
      </c>
      <c r="S228" s="253" t="str">
        <f t="shared" si="48"/>
        <v/>
      </c>
      <c r="T228" s="253" t="str">
        <f t="shared" si="49"/>
        <v/>
      </c>
      <c r="U228" s="253" t="str">
        <f t="shared" si="50"/>
        <v/>
      </c>
      <c r="V228" s="253" t="str">
        <f t="shared" si="51"/>
        <v/>
      </c>
    </row>
    <row r="229" spans="2:22" ht="130.5" customHeight="1">
      <c r="B229" s="174" t="str">
        <f t="shared" si="43"/>
        <v/>
      </c>
      <c r="C229" s="262">
        <v>370</v>
      </c>
      <c r="D229" s="263">
        <v>150</v>
      </c>
      <c r="E229" s="263" t="s">
        <v>175</v>
      </c>
      <c r="F229" s="264" t="s">
        <v>123</v>
      </c>
      <c r="G229" s="148"/>
      <c r="H229" s="147"/>
      <c r="I229" s="147"/>
      <c r="J229" s="147"/>
      <c r="K229" s="151"/>
      <c r="L229" s="149"/>
      <c r="M229" s="150"/>
      <c r="O229" s="253" t="str">
        <f t="shared" si="44"/>
        <v/>
      </c>
      <c r="P229" s="253" t="str">
        <f t="shared" si="45"/>
        <v/>
      </c>
      <c r="Q229" s="253" t="str">
        <f t="shared" si="46"/>
        <v/>
      </c>
      <c r="R229" s="253" t="str">
        <f t="shared" si="47"/>
        <v/>
      </c>
      <c r="S229" s="253" t="str">
        <f t="shared" si="48"/>
        <v/>
      </c>
      <c r="T229" s="253" t="str">
        <f t="shared" si="49"/>
        <v/>
      </c>
      <c r="U229" s="253" t="str">
        <f t="shared" si="50"/>
        <v/>
      </c>
      <c r="V229" s="253" t="str">
        <f t="shared" si="51"/>
        <v/>
      </c>
    </row>
    <row r="230" spans="2:22" ht="130.5" customHeight="1">
      <c r="B230" s="174" t="str">
        <f t="shared" si="43"/>
        <v/>
      </c>
      <c r="C230" s="262">
        <v>370</v>
      </c>
      <c r="D230" s="263">
        <v>160</v>
      </c>
      <c r="E230" s="263" t="s">
        <v>124</v>
      </c>
      <c r="F230" s="264" t="s">
        <v>115</v>
      </c>
      <c r="G230" s="148"/>
      <c r="H230" s="147"/>
      <c r="I230" s="147"/>
      <c r="J230" s="147"/>
      <c r="K230" s="151"/>
      <c r="L230" s="149"/>
      <c r="M230" s="150"/>
      <c r="O230" s="253" t="str">
        <f t="shared" si="44"/>
        <v/>
      </c>
      <c r="P230" s="253" t="str">
        <f t="shared" si="45"/>
        <v/>
      </c>
      <c r="Q230" s="253" t="str">
        <f t="shared" si="46"/>
        <v/>
      </c>
      <c r="R230" s="253" t="str">
        <f t="shared" si="47"/>
        <v/>
      </c>
      <c r="S230" s="253" t="str">
        <f t="shared" si="48"/>
        <v/>
      </c>
      <c r="T230" s="253" t="str">
        <f t="shared" si="49"/>
        <v/>
      </c>
      <c r="U230" s="253" t="str">
        <f t="shared" si="50"/>
        <v/>
      </c>
      <c r="V230" s="253" t="str">
        <f t="shared" si="51"/>
        <v/>
      </c>
    </row>
    <row r="231" spans="2:22" ht="130.5" customHeight="1">
      <c r="B231" s="174" t="str">
        <f t="shared" si="43"/>
        <v/>
      </c>
      <c r="C231" s="262">
        <v>380</v>
      </c>
      <c r="D231" s="263">
        <v>110</v>
      </c>
      <c r="E231" s="263" t="s">
        <v>436</v>
      </c>
      <c r="F231" s="264" t="s">
        <v>437</v>
      </c>
      <c r="G231" s="148"/>
      <c r="H231" s="147"/>
      <c r="I231" s="147"/>
      <c r="J231" s="147"/>
      <c r="K231" s="151"/>
      <c r="L231" s="149"/>
      <c r="M231" s="150"/>
      <c r="O231" s="253" t="str">
        <f t="shared" si="44"/>
        <v/>
      </c>
      <c r="P231" s="253" t="str">
        <f t="shared" si="45"/>
        <v/>
      </c>
      <c r="Q231" s="253" t="str">
        <f t="shared" si="46"/>
        <v/>
      </c>
      <c r="R231" s="253" t="str">
        <f t="shared" si="47"/>
        <v/>
      </c>
      <c r="S231" s="253" t="str">
        <f t="shared" si="48"/>
        <v/>
      </c>
      <c r="T231" s="253" t="str">
        <f t="shared" si="49"/>
        <v/>
      </c>
      <c r="U231" s="253" t="str">
        <f t="shared" si="50"/>
        <v/>
      </c>
      <c r="V231" s="253" t="str">
        <f t="shared" si="51"/>
        <v/>
      </c>
    </row>
    <row r="232" spans="2:22" ht="130.5" customHeight="1">
      <c r="B232" s="174" t="str">
        <f t="shared" si="43"/>
        <v/>
      </c>
      <c r="C232" s="262">
        <v>380</v>
      </c>
      <c r="D232" s="263">
        <v>120</v>
      </c>
      <c r="E232" s="263" t="s">
        <v>438</v>
      </c>
      <c r="F232" s="264" t="s">
        <v>447</v>
      </c>
      <c r="G232" s="148"/>
      <c r="H232" s="147"/>
      <c r="I232" s="147"/>
      <c r="J232" s="147"/>
      <c r="K232" s="151"/>
      <c r="L232" s="149"/>
      <c r="M232" s="150"/>
      <c r="O232" s="253" t="str">
        <f t="shared" si="44"/>
        <v/>
      </c>
      <c r="P232" s="253" t="str">
        <f t="shared" si="45"/>
        <v/>
      </c>
      <c r="Q232" s="253" t="str">
        <f t="shared" si="46"/>
        <v/>
      </c>
      <c r="R232" s="253" t="str">
        <f t="shared" si="47"/>
        <v/>
      </c>
      <c r="S232" s="253" t="str">
        <f t="shared" si="48"/>
        <v/>
      </c>
      <c r="T232" s="253" t="str">
        <f t="shared" si="49"/>
        <v/>
      </c>
      <c r="U232" s="253" t="str">
        <f t="shared" si="50"/>
        <v/>
      </c>
      <c r="V232" s="253" t="str">
        <f t="shared" si="51"/>
        <v/>
      </c>
    </row>
    <row r="233" spans="2:22" ht="130.5" customHeight="1">
      <c r="B233" s="174" t="str">
        <f t="shared" si="43"/>
        <v/>
      </c>
      <c r="C233" s="262">
        <v>380</v>
      </c>
      <c r="D233" s="263">
        <v>130</v>
      </c>
      <c r="E233" s="263" t="s">
        <v>423</v>
      </c>
      <c r="F233" s="264" t="s">
        <v>81</v>
      </c>
      <c r="G233" s="148"/>
      <c r="H233" s="147"/>
      <c r="I233" s="147"/>
      <c r="J233" s="147"/>
      <c r="K233" s="151"/>
      <c r="L233" s="149"/>
      <c r="M233" s="150"/>
      <c r="O233" s="253" t="str">
        <f t="shared" si="44"/>
        <v/>
      </c>
      <c r="P233" s="253" t="str">
        <f t="shared" si="45"/>
        <v/>
      </c>
      <c r="Q233" s="253" t="str">
        <f t="shared" si="46"/>
        <v/>
      </c>
      <c r="R233" s="253" t="str">
        <f t="shared" si="47"/>
        <v/>
      </c>
      <c r="S233" s="253" t="str">
        <f t="shared" si="48"/>
        <v/>
      </c>
      <c r="T233" s="253" t="str">
        <f t="shared" si="49"/>
        <v/>
      </c>
      <c r="U233" s="253" t="str">
        <f t="shared" si="50"/>
        <v/>
      </c>
      <c r="V233" s="253" t="str">
        <f t="shared" si="51"/>
        <v/>
      </c>
    </row>
    <row r="234" spans="2:22" ht="130.5" customHeight="1">
      <c r="B234" s="174" t="str">
        <f t="shared" si="43"/>
        <v/>
      </c>
      <c r="C234" s="262">
        <v>380</v>
      </c>
      <c r="D234" s="263">
        <v>140</v>
      </c>
      <c r="E234" s="263" t="s">
        <v>82</v>
      </c>
      <c r="F234" s="264" t="s">
        <v>35</v>
      </c>
      <c r="G234" s="148"/>
      <c r="H234" s="147"/>
      <c r="I234" s="147"/>
      <c r="J234" s="147"/>
      <c r="K234" s="151"/>
      <c r="L234" s="149"/>
      <c r="M234" s="150"/>
      <c r="O234" s="253" t="str">
        <f t="shared" si="44"/>
        <v/>
      </c>
      <c r="P234" s="253" t="str">
        <f t="shared" si="45"/>
        <v/>
      </c>
      <c r="Q234" s="253" t="str">
        <f t="shared" si="46"/>
        <v/>
      </c>
      <c r="R234" s="253" t="str">
        <f t="shared" si="47"/>
        <v/>
      </c>
      <c r="S234" s="253" t="str">
        <f t="shared" si="48"/>
        <v/>
      </c>
      <c r="T234" s="253" t="str">
        <f t="shared" si="49"/>
        <v/>
      </c>
      <c r="U234" s="253" t="str">
        <f t="shared" si="50"/>
        <v/>
      </c>
      <c r="V234" s="253" t="str">
        <f t="shared" si="51"/>
        <v/>
      </c>
    </row>
    <row r="235" spans="2:22" ht="130.5" customHeight="1">
      <c r="B235" s="174" t="str">
        <f t="shared" si="43"/>
        <v/>
      </c>
      <c r="C235" s="262">
        <v>380</v>
      </c>
      <c r="D235" s="263">
        <v>160</v>
      </c>
      <c r="E235" s="263" t="s">
        <v>36</v>
      </c>
      <c r="F235" s="264" t="s">
        <v>37</v>
      </c>
      <c r="G235" s="148"/>
      <c r="H235" s="147"/>
      <c r="I235" s="147"/>
      <c r="J235" s="147"/>
      <c r="K235" s="151"/>
      <c r="L235" s="149"/>
      <c r="M235" s="150"/>
      <c r="O235" s="253" t="str">
        <f t="shared" si="44"/>
        <v/>
      </c>
      <c r="P235" s="253" t="str">
        <f t="shared" si="45"/>
        <v/>
      </c>
      <c r="Q235" s="253" t="str">
        <f t="shared" si="46"/>
        <v/>
      </c>
      <c r="R235" s="253" t="str">
        <f t="shared" si="47"/>
        <v/>
      </c>
      <c r="S235" s="253" t="str">
        <f t="shared" si="48"/>
        <v/>
      </c>
      <c r="T235" s="253" t="str">
        <f t="shared" si="49"/>
        <v/>
      </c>
      <c r="U235" s="253" t="str">
        <f t="shared" si="50"/>
        <v/>
      </c>
      <c r="V235" s="253" t="str">
        <f t="shared" si="51"/>
        <v/>
      </c>
    </row>
    <row r="236" spans="2:22" ht="130.5" customHeight="1">
      <c r="B236" s="174" t="str">
        <f t="shared" si="43"/>
        <v/>
      </c>
      <c r="C236" s="262">
        <v>380</v>
      </c>
      <c r="D236" s="263">
        <v>170</v>
      </c>
      <c r="E236" s="263" t="s">
        <v>38</v>
      </c>
      <c r="F236" s="264" t="s">
        <v>39</v>
      </c>
      <c r="G236" s="148"/>
      <c r="H236" s="147"/>
      <c r="I236" s="147"/>
      <c r="J236" s="147"/>
      <c r="K236" s="151"/>
      <c r="L236" s="149"/>
      <c r="M236" s="150"/>
      <c r="O236" s="253" t="str">
        <f t="shared" si="44"/>
        <v/>
      </c>
      <c r="P236" s="253" t="str">
        <f t="shared" si="45"/>
        <v/>
      </c>
      <c r="Q236" s="253" t="str">
        <f t="shared" si="46"/>
        <v/>
      </c>
      <c r="R236" s="253" t="str">
        <f t="shared" si="47"/>
        <v/>
      </c>
      <c r="S236" s="253" t="str">
        <f t="shared" si="48"/>
        <v/>
      </c>
      <c r="T236" s="253" t="str">
        <f t="shared" si="49"/>
        <v/>
      </c>
      <c r="U236" s="253" t="str">
        <f t="shared" si="50"/>
        <v/>
      </c>
      <c r="V236" s="253" t="str">
        <f t="shared" si="51"/>
        <v/>
      </c>
    </row>
    <row r="237" spans="2:22" ht="130.5" customHeight="1">
      <c r="B237" s="174" t="str">
        <f t="shared" si="43"/>
        <v/>
      </c>
      <c r="C237" s="262">
        <v>380</v>
      </c>
      <c r="D237" s="263">
        <v>180</v>
      </c>
      <c r="E237" s="263" t="s">
        <v>151</v>
      </c>
      <c r="F237" s="264" t="s">
        <v>5</v>
      </c>
      <c r="G237" s="148"/>
      <c r="H237" s="147"/>
      <c r="I237" s="147"/>
      <c r="J237" s="147"/>
      <c r="K237" s="151"/>
      <c r="L237" s="149"/>
      <c r="M237" s="150"/>
      <c r="O237" s="253" t="str">
        <f t="shared" si="44"/>
        <v/>
      </c>
      <c r="P237" s="253" t="str">
        <f t="shared" si="45"/>
        <v/>
      </c>
      <c r="Q237" s="253" t="str">
        <f t="shared" si="46"/>
        <v/>
      </c>
      <c r="R237" s="253" t="str">
        <f t="shared" si="47"/>
        <v/>
      </c>
      <c r="S237" s="253" t="str">
        <f t="shared" si="48"/>
        <v/>
      </c>
      <c r="T237" s="253" t="str">
        <f t="shared" si="49"/>
        <v/>
      </c>
      <c r="U237" s="253" t="str">
        <f t="shared" si="50"/>
        <v/>
      </c>
      <c r="V237" s="253" t="str">
        <f t="shared" si="51"/>
        <v/>
      </c>
    </row>
    <row r="238" spans="2:22" ht="130.5" customHeight="1">
      <c r="B238" s="174" t="str">
        <f t="shared" si="43"/>
        <v/>
      </c>
      <c r="C238" s="262">
        <v>380</v>
      </c>
      <c r="D238" s="263">
        <v>190</v>
      </c>
      <c r="E238" s="263" t="s">
        <v>6</v>
      </c>
      <c r="F238" s="264" t="s">
        <v>10</v>
      </c>
      <c r="G238" s="148"/>
      <c r="H238" s="147"/>
      <c r="I238" s="147"/>
      <c r="J238" s="147"/>
      <c r="K238" s="151"/>
      <c r="L238" s="149"/>
      <c r="M238" s="150"/>
      <c r="O238" s="253" t="str">
        <f t="shared" si="44"/>
        <v/>
      </c>
      <c r="P238" s="253" t="str">
        <f t="shared" si="45"/>
        <v/>
      </c>
      <c r="Q238" s="253" t="str">
        <f t="shared" si="46"/>
        <v/>
      </c>
      <c r="R238" s="253" t="str">
        <f t="shared" si="47"/>
        <v/>
      </c>
      <c r="S238" s="253" t="str">
        <f t="shared" si="48"/>
        <v/>
      </c>
      <c r="T238" s="253" t="str">
        <f t="shared" si="49"/>
        <v/>
      </c>
      <c r="U238" s="253" t="str">
        <f t="shared" si="50"/>
        <v/>
      </c>
      <c r="V238" s="253" t="str">
        <f t="shared" si="51"/>
        <v/>
      </c>
    </row>
    <row r="239" spans="2:22" ht="130.5" customHeight="1">
      <c r="B239" s="174" t="str">
        <f t="shared" si="43"/>
        <v/>
      </c>
      <c r="C239" s="262">
        <v>380</v>
      </c>
      <c r="D239" s="263">
        <v>200</v>
      </c>
      <c r="E239" s="263" t="s">
        <v>11</v>
      </c>
      <c r="F239" s="264" t="s">
        <v>12</v>
      </c>
      <c r="G239" s="148"/>
      <c r="H239" s="147"/>
      <c r="I239" s="147"/>
      <c r="J239" s="147"/>
      <c r="K239" s="151"/>
      <c r="L239" s="149"/>
      <c r="M239" s="150"/>
      <c r="O239" s="253" t="str">
        <f t="shared" si="44"/>
        <v/>
      </c>
      <c r="P239" s="253" t="str">
        <f t="shared" si="45"/>
        <v/>
      </c>
      <c r="Q239" s="253" t="str">
        <f t="shared" si="46"/>
        <v/>
      </c>
      <c r="R239" s="253" t="str">
        <f t="shared" si="47"/>
        <v/>
      </c>
      <c r="S239" s="253" t="str">
        <f t="shared" si="48"/>
        <v/>
      </c>
      <c r="T239" s="253" t="str">
        <f t="shared" si="49"/>
        <v/>
      </c>
      <c r="U239" s="253" t="str">
        <f t="shared" si="50"/>
        <v/>
      </c>
      <c r="V239" s="253" t="str">
        <f t="shared" si="51"/>
        <v/>
      </c>
    </row>
    <row r="240" spans="2:22" ht="130.5" customHeight="1">
      <c r="B240" s="174" t="str">
        <f t="shared" si="43"/>
        <v/>
      </c>
      <c r="C240" s="262">
        <v>390</v>
      </c>
      <c r="D240" s="263">
        <v>110</v>
      </c>
      <c r="E240" s="263" t="s">
        <v>41</v>
      </c>
      <c r="F240" s="264" t="s">
        <v>413</v>
      </c>
      <c r="G240" s="148"/>
      <c r="H240" s="147"/>
      <c r="I240" s="147"/>
      <c r="J240" s="147"/>
      <c r="K240" s="151"/>
      <c r="L240" s="149"/>
      <c r="M240" s="150"/>
      <c r="O240" s="253" t="str">
        <f t="shared" si="44"/>
        <v/>
      </c>
      <c r="P240" s="253" t="str">
        <f t="shared" si="45"/>
        <v/>
      </c>
      <c r="Q240" s="253" t="str">
        <f t="shared" si="46"/>
        <v/>
      </c>
      <c r="R240" s="253" t="str">
        <f t="shared" si="47"/>
        <v/>
      </c>
      <c r="S240" s="253" t="str">
        <f t="shared" si="48"/>
        <v/>
      </c>
      <c r="T240" s="253" t="str">
        <f t="shared" si="49"/>
        <v/>
      </c>
      <c r="U240" s="253" t="str">
        <f t="shared" si="50"/>
        <v/>
      </c>
      <c r="V240" s="253" t="str">
        <f t="shared" si="51"/>
        <v/>
      </c>
    </row>
    <row r="241" spans="2:22" ht="130.5" customHeight="1">
      <c r="B241" s="174" t="str">
        <f t="shared" si="43"/>
        <v/>
      </c>
      <c r="C241" s="262">
        <v>390</v>
      </c>
      <c r="D241" s="263">
        <v>120</v>
      </c>
      <c r="E241" s="263" t="s">
        <v>94</v>
      </c>
      <c r="F241" s="264" t="s">
        <v>95</v>
      </c>
      <c r="G241" s="148"/>
      <c r="H241" s="147"/>
      <c r="I241" s="147"/>
      <c r="J241" s="147"/>
      <c r="K241" s="151"/>
      <c r="L241" s="149"/>
      <c r="M241" s="150"/>
      <c r="O241" s="253" t="str">
        <f t="shared" si="44"/>
        <v/>
      </c>
      <c r="P241" s="253" t="str">
        <f t="shared" si="45"/>
        <v/>
      </c>
      <c r="Q241" s="253" t="str">
        <f t="shared" si="46"/>
        <v/>
      </c>
      <c r="R241" s="253" t="str">
        <f t="shared" si="47"/>
        <v/>
      </c>
      <c r="S241" s="253" t="str">
        <f t="shared" si="48"/>
        <v/>
      </c>
      <c r="T241" s="253" t="str">
        <f t="shared" si="49"/>
        <v/>
      </c>
      <c r="U241" s="253" t="str">
        <f t="shared" si="50"/>
        <v/>
      </c>
      <c r="V241" s="253" t="str">
        <f t="shared" si="51"/>
        <v/>
      </c>
    </row>
    <row r="242" spans="2:22" ht="130.5" customHeight="1">
      <c r="B242" s="174" t="str">
        <f t="shared" si="43"/>
        <v/>
      </c>
      <c r="C242" s="262">
        <v>390</v>
      </c>
      <c r="D242" s="263">
        <v>130</v>
      </c>
      <c r="E242" s="263" t="s">
        <v>96</v>
      </c>
      <c r="F242" s="264" t="s">
        <v>44</v>
      </c>
      <c r="G242" s="148"/>
      <c r="H242" s="147"/>
      <c r="I242" s="147"/>
      <c r="J242" s="147"/>
      <c r="K242" s="151"/>
      <c r="L242" s="149"/>
      <c r="M242" s="150"/>
      <c r="O242" s="253" t="str">
        <f t="shared" si="44"/>
        <v/>
      </c>
      <c r="P242" s="253" t="str">
        <f t="shared" si="45"/>
        <v/>
      </c>
      <c r="Q242" s="253" t="str">
        <f t="shared" si="46"/>
        <v/>
      </c>
      <c r="R242" s="253" t="str">
        <f t="shared" si="47"/>
        <v/>
      </c>
      <c r="S242" s="253" t="str">
        <f t="shared" si="48"/>
        <v/>
      </c>
      <c r="T242" s="253" t="str">
        <f t="shared" si="49"/>
        <v/>
      </c>
      <c r="U242" s="253" t="str">
        <f t="shared" si="50"/>
        <v/>
      </c>
      <c r="V242" s="253" t="str">
        <f t="shared" si="51"/>
        <v/>
      </c>
    </row>
    <row r="243" spans="2:22" ht="130.5" customHeight="1">
      <c r="B243" s="174" t="str">
        <f t="shared" si="43"/>
        <v/>
      </c>
      <c r="C243" s="262">
        <v>400</v>
      </c>
      <c r="D243" s="263">
        <v>110</v>
      </c>
      <c r="E243" s="263" t="s">
        <v>101</v>
      </c>
      <c r="F243" s="264" t="s">
        <v>161</v>
      </c>
      <c r="G243" s="148"/>
      <c r="H243" s="147"/>
      <c r="I243" s="147"/>
      <c r="J243" s="147"/>
      <c r="K243" s="151"/>
      <c r="L243" s="149"/>
      <c r="M243" s="150"/>
      <c r="O243" s="253" t="str">
        <f t="shared" si="44"/>
        <v/>
      </c>
      <c r="P243" s="253" t="str">
        <f t="shared" si="45"/>
        <v/>
      </c>
      <c r="Q243" s="253" t="str">
        <f t="shared" si="46"/>
        <v/>
      </c>
      <c r="R243" s="253" t="str">
        <f t="shared" si="47"/>
        <v/>
      </c>
      <c r="S243" s="253" t="str">
        <f t="shared" si="48"/>
        <v/>
      </c>
      <c r="T243" s="253" t="str">
        <f t="shared" si="49"/>
        <v/>
      </c>
      <c r="U243" s="253" t="str">
        <f t="shared" si="50"/>
        <v/>
      </c>
      <c r="V243" s="253" t="str">
        <f t="shared" si="51"/>
        <v/>
      </c>
    </row>
    <row r="244" spans="2:22" ht="130.5" customHeight="1">
      <c r="B244" s="174" t="str">
        <f t="shared" si="43"/>
        <v/>
      </c>
      <c r="C244" s="262">
        <v>400</v>
      </c>
      <c r="D244" s="263">
        <v>120</v>
      </c>
      <c r="E244" s="263" t="s">
        <v>162</v>
      </c>
      <c r="F244" s="264" t="s">
        <v>48</v>
      </c>
      <c r="G244" s="148"/>
      <c r="H244" s="147"/>
      <c r="I244" s="147"/>
      <c r="J244" s="147"/>
      <c r="K244" s="151"/>
      <c r="L244" s="149"/>
      <c r="M244" s="150"/>
      <c r="O244" s="253" t="str">
        <f t="shared" si="44"/>
        <v/>
      </c>
      <c r="P244" s="253" t="str">
        <f t="shared" si="45"/>
        <v/>
      </c>
      <c r="Q244" s="253" t="str">
        <f t="shared" si="46"/>
        <v/>
      </c>
      <c r="R244" s="253" t="str">
        <f t="shared" si="47"/>
        <v/>
      </c>
      <c r="S244" s="253" t="str">
        <f t="shared" si="48"/>
        <v/>
      </c>
      <c r="T244" s="253" t="str">
        <f t="shared" si="49"/>
        <v/>
      </c>
      <c r="U244" s="253" t="str">
        <f t="shared" si="50"/>
        <v/>
      </c>
      <c r="V244" s="253" t="str">
        <f t="shared" si="51"/>
        <v/>
      </c>
    </row>
    <row r="245" spans="2:22" ht="130.5" customHeight="1">
      <c r="B245" s="174" t="str">
        <f t="shared" si="43"/>
        <v/>
      </c>
      <c r="C245" s="262">
        <v>400</v>
      </c>
      <c r="D245" s="263">
        <v>130</v>
      </c>
      <c r="E245" s="263" t="s">
        <v>18</v>
      </c>
      <c r="F245" s="264" t="s">
        <v>19</v>
      </c>
      <c r="G245" s="148"/>
      <c r="H245" s="147"/>
      <c r="I245" s="147"/>
      <c r="J245" s="147"/>
      <c r="K245" s="151"/>
      <c r="L245" s="149"/>
      <c r="M245" s="150"/>
      <c r="O245" s="253" t="str">
        <f t="shared" si="44"/>
        <v/>
      </c>
      <c r="P245" s="253" t="str">
        <f t="shared" si="45"/>
        <v/>
      </c>
      <c r="Q245" s="253" t="str">
        <f t="shared" si="46"/>
        <v/>
      </c>
      <c r="R245" s="253" t="str">
        <f t="shared" si="47"/>
        <v/>
      </c>
      <c r="S245" s="253" t="str">
        <f t="shared" si="48"/>
        <v/>
      </c>
      <c r="T245" s="253" t="str">
        <f t="shared" si="49"/>
        <v/>
      </c>
      <c r="U245" s="253" t="str">
        <f t="shared" si="50"/>
        <v/>
      </c>
      <c r="V245" s="253" t="str">
        <f t="shared" si="51"/>
        <v/>
      </c>
    </row>
    <row r="246" spans="2:22" ht="130.5" customHeight="1">
      <c r="B246" s="174" t="str">
        <f t="shared" si="43"/>
        <v/>
      </c>
      <c r="C246" s="262">
        <v>400</v>
      </c>
      <c r="D246" s="263">
        <v>140</v>
      </c>
      <c r="E246" s="263" t="s">
        <v>49</v>
      </c>
      <c r="F246" s="264" t="s">
        <v>50</v>
      </c>
      <c r="G246" s="148"/>
      <c r="H246" s="147"/>
      <c r="I246" s="147"/>
      <c r="J246" s="147"/>
      <c r="K246" s="151"/>
      <c r="L246" s="149"/>
      <c r="M246" s="150"/>
      <c r="O246" s="253" t="str">
        <f t="shared" si="44"/>
        <v/>
      </c>
      <c r="P246" s="253" t="str">
        <f t="shared" si="45"/>
        <v/>
      </c>
      <c r="Q246" s="253" t="str">
        <f t="shared" si="46"/>
        <v/>
      </c>
      <c r="R246" s="253" t="str">
        <f t="shared" si="47"/>
        <v/>
      </c>
      <c r="S246" s="253" t="str">
        <f t="shared" si="48"/>
        <v/>
      </c>
      <c r="T246" s="253" t="str">
        <f t="shared" si="49"/>
        <v/>
      </c>
      <c r="U246" s="253" t="str">
        <f t="shared" si="50"/>
        <v/>
      </c>
      <c r="V246" s="253" t="str">
        <f t="shared" si="51"/>
        <v/>
      </c>
    </row>
    <row r="247" spans="2:22" ht="130.5" customHeight="1">
      <c r="B247" s="174" t="str">
        <f t="shared" si="43"/>
        <v/>
      </c>
      <c r="C247" s="262">
        <v>400</v>
      </c>
      <c r="D247" s="263">
        <v>150</v>
      </c>
      <c r="E247" s="263" t="s">
        <v>51</v>
      </c>
      <c r="F247" s="264" t="s">
        <v>104</v>
      </c>
      <c r="G247" s="148"/>
      <c r="H247" s="147"/>
      <c r="I247" s="147"/>
      <c r="J247" s="147"/>
      <c r="K247" s="151"/>
      <c r="L247" s="149"/>
      <c r="M247" s="150"/>
      <c r="O247" s="253" t="str">
        <f t="shared" si="44"/>
        <v/>
      </c>
      <c r="P247" s="253" t="str">
        <f t="shared" si="45"/>
        <v/>
      </c>
      <c r="Q247" s="253" t="str">
        <f t="shared" si="46"/>
        <v/>
      </c>
      <c r="R247" s="253" t="str">
        <f t="shared" si="47"/>
        <v/>
      </c>
      <c r="S247" s="253" t="str">
        <f t="shared" si="48"/>
        <v/>
      </c>
      <c r="T247" s="253" t="str">
        <f t="shared" si="49"/>
        <v/>
      </c>
      <c r="U247" s="253" t="str">
        <f t="shared" si="50"/>
        <v/>
      </c>
      <c r="V247" s="253" t="str">
        <f t="shared" si="51"/>
        <v/>
      </c>
    </row>
    <row r="248" spans="2:22" ht="130.5" customHeight="1">
      <c r="B248" s="174" t="str">
        <f t="shared" si="43"/>
        <v/>
      </c>
      <c r="C248" s="262">
        <v>410</v>
      </c>
      <c r="D248" s="263">
        <v>110</v>
      </c>
      <c r="E248" s="263" t="s">
        <v>122</v>
      </c>
      <c r="F248" s="264" t="s">
        <v>181</v>
      </c>
      <c r="G248" s="148"/>
      <c r="H248" s="147"/>
      <c r="I248" s="147"/>
      <c r="J248" s="147"/>
      <c r="K248" s="151"/>
      <c r="L248" s="149"/>
      <c r="M248" s="150"/>
      <c r="O248" s="253" t="str">
        <f t="shared" si="44"/>
        <v/>
      </c>
      <c r="P248" s="253" t="str">
        <f t="shared" si="45"/>
        <v/>
      </c>
      <c r="Q248" s="253" t="str">
        <f t="shared" si="46"/>
        <v/>
      </c>
      <c r="R248" s="253" t="str">
        <f t="shared" si="47"/>
        <v/>
      </c>
      <c r="S248" s="253" t="str">
        <f t="shared" si="48"/>
        <v/>
      </c>
      <c r="T248" s="253" t="str">
        <f t="shared" si="49"/>
        <v/>
      </c>
      <c r="U248" s="253" t="str">
        <f t="shared" si="50"/>
        <v/>
      </c>
      <c r="V248" s="253" t="str">
        <f t="shared" si="51"/>
        <v/>
      </c>
    </row>
    <row r="249" spans="2:22" ht="271.5" customHeight="1">
      <c r="B249" s="174" t="str">
        <f t="shared" si="43"/>
        <v/>
      </c>
      <c r="C249" s="262">
        <v>430</v>
      </c>
      <c r="D249" s="263">
        <v>110</v>
      </c>
      <c r="E249" s="263" t="s">
        <v>643</v>
      </c>
      <c r="F249" s="264" t="s">
        <v>641</v>
      </c>
      <c r="G249" s="148"/>
      <c r="H249" s="147"/>
      <c r="I249" s="147"/>
      <c r="J249" s="147"/>
      <c r="K249" s="151"/>
      <c r="L249" s="149"/>
      <c r="M249" s="150"/>
      <c r="O249" s="253" t="str">
        <f>IF(COUNTA(G249:M249)=0,"",IF(COUNTA(G249:M249)&lt;7,"Please fill in all cells in the row",""))</f>
        <v/>
      </c>
      <c r="P249" s="253" t="str">
        <f>IF(COUNTA(G249:M249)=0,"",IF(ISNUMBER(G249),IF(ISNUMBER(H249),IF(ISNUMBER(I249),IF(ISNUMBER(J249),IF(ISNUMBER(K249),"","Check Numberic Cell Values"),"Check Numberic Cell Values"),"Check Numberic Cell Values"),"Check Numberic Cell Values"),"Check Numberic Cell Values"))</f>
        <v/>
      </c>
      <c r="Q249" s="253" t="str">
        <f>IF(COUNTA(G249:M249)=0,"",IF(K249&gt;5,"Match Code must be between 1 and 5",IF(K249&lt;1,"Match Code must be between 1 and 5","")))</f>
        <v/>
      </c>
      <c r="R249" s="253" t="str">
        <f>IF(H249&lt;100,IF(I249&lt;100,IF(J249&lt;100,"","Warning: Check amount of hourly wages - may be too high"),"Warning: Check amount of hourly wage may be too high"),"Warning: Check amount of hourly wage may be too high")</f>
        <v/>
      </c>
      <c r="S249" s="253" t="str">
        <f>IF(I249&gt;0,IF(I249&gt;H249,"Lowest wage not less than or equal to average wage.",""),"")</f>
        <v/>
      </c>
      <c r="T249" s="253" t="str">
        <f>IF(J249&gt;=0,IF(J249&lt;H249,"Highest wage not greater than or equal to average wage.",""),"")</f>
        <v/>
      </c>
      <c r="U249" s="253" t="str">
        <f>IF(COUNTA(G249:M249)=0,"",IF(L249="h","",IF(L249="H","",IF(L249="s","",IF(L249="S",""," Value must be H or S - Is position hourly or salaried?")))))</f>
        <v/>
      </c>
      <c r="V249" s="253" t="str">
        <f>IF(COUNTA(G249:M249)=0,"",IF(M249="b","",IF(M249="B","",IF(M249="i","",IF(M249="I",""," Value must be B or I - Does this include more than base pay? ")))))</f>
        <v/>
      </c>
    </row>
    <row r="250" spans="2:22" ht="408.75" customHeight="1">
      <c r="B250" s="174" t="str">
        <f t="shared" si="43"/>
        <v/>
      </c>
      <c r="C250" s="262">
        <v>430</v>
      </c>
      <c r="D250" s="263">
        <v>120</v>
      </c>
      <c r="E250" s="263" t="s">
        <v>644</v>
      </c>
      <c r="F250" s="264" t="s">
        <v>642</v>
      </c>
      <c r="G250" s="148"/>
      <c r="H250" s="147"/>
      <c r="I250" s="147"/>
      <c r="J250" s="147"/>
      <c r="K250" s="151"/>
      <c r="L250" s="149"/>
      <c r="M250" s="150"/>
      <c r="O250" s="253" t="str">
        <f t="shared" ref="O250:O251" si="52">IF(COUNTA(G250:M250)=0,"",IF(COUNTA(G250:M250)&lt;7,"Please fill in all cells in the row",""))</f>
        <v/>
      </c>
      <c r="P250" s="253" t="str">
        <f t="shared" ref="P250:P251" si="53">IF(COUNTA(G250:M250)=0,"",IF(ISNUMBER(G250),IF(ISNUMBER(H250),IF(ISNUMBER(I250),IF(ISNUMBER(J250),IF(ISNUMBER(K250),"","Check Numberic Cell Values"),"Check Numberic Cell Values"),"Check Numberic Cell Values"),"Check Numberic Cell Values"),"Check Numberic Cell Values"))</f>
        <v/>
      </c>
      <c r="Q250" s="253" t="str">
        <f t="shared" ref="Q250:Q251" si="54">IF(COUNTA(G250:M250)=0,"",IF(K250&gt;5,"Match Code must be between 1 and 5",IF(K250&lt;1,"Match Code must be between 1 and 5","")))</f>
        <v/>
      </c>
      <c r="R250" s="253" t="str">
        <f t="shared" ref="R250:R251" si="55">IF(H250&lt;100,IF(I250&lt;100,IF(J250&lt;100,"","Warning: Check amount of hourly wages - may be too high"),"Warning: Check amount of hourly wage may be too high"),"Warning: Check amount of hourly wage may be too high")</f>
        <v/>
      </c>
      <c r="S250" s="253" t="str">
        <f t="shared" ref="S250:S251" si="56">IF(I250&gt;0,IF(I250&gt;H250,"Lowest wage not less than or equal to average wage.",""),"")</f>
        <v/>
      </c>
      <c r="T250" s="253" t="str">
        <f t="shared" ref="T250:T251" si="57">IF(J250&gt;=0,IF(J250&lt;H250,"Highest wage not greater than or equal to average wage.",""),"")</f>
        <v/>
      </c>
      <c r="U250" s="253" t="str">
        <f t="shared" ref="U250:U251" si="58">IF(COUNTA(G250:M250)=0,"",IF(L250="h","",IF(L250="H","",IF(L250="s","",IF(L250="S",""," Value must be H or S - Is position hourly or salaried?")))))</f>
        <v/>
      </c>
      <c r="V250" s="253" t="str">
        <f t="shared" ref="V250:V251" si="59">IF(COUNTA(G250:M250)=0,"",IF(M250="b","",IF(M250="B","",IF(M250="i","",IF(M250="I",""," Value must be B or I - Does this include more than base pay? ")))))</f>
        <v/>
      </c>
    </row>
    <row r="251" spans="2:22" ht="408.75" customHeight="1">
      <c r="B251" s="174" t="str">
        <f t="shared" si="43"/>
        <v/>
      </c>
      <c r="C251" s="262">
        <v>430</v>
      </c>
      <c r="D251" s="263">
        <v>130</v>
      </c>
      <c r="E251" s="263" t="s">
        <v>646</v>
      </c>
      <c r="F251" s="264" t="s">
        <v>645</v>
      </c>
      <c r="G251" s="148"/>
      <c r="H251" s="147"/>
      <c r="I251" s="147"/>
      <c r="J251" s="147"/>
      <c r="K251" s="151"/>
      <c r="L251" s="149"/>
      <c r="M251" s="150"/>
      <c r="O251" s="253" t="str">
        <f t="shared" si="52"/>
        <v/>
      </c>
      <c r="P251" s="253" t="str">
        <f t="shared" si="53"/>
        <v/>
      </c>
      <c r="Q251" s="253" t="str">
        <f t="shared" si="54"/>
        <v/>
      </c>
      <c r="R251" s="253" t="str">
        <f t="shared" si="55"/>
        <v/>
      </c>
      <c r="S251" s="253" t="str">
        <f t="shared" si="56"/>
        <v/>
      </c>
      <c r="T251" s="253" t="str">
        <f t="shared" si="57"/>
        <v/>
      </c>
      <c r="U251" s="253" t="str">
        <f t="shared" si="58"/>
        <v/>
      </c>
      <c r="V251" s="253" t="str">
        <f t="shared" si="59"/>
        <v/>
      </c>
    </row>
    <row r="252" spans="2:22" ht="141.75" customHeight="1">
      <c r="B252" s="174" t="str">
        <f t="shared" si="43"/>
        <v/>
      </c>
      <c r="C252" s="262">
        <v>450</v>
      </c>
      <c r="D252" s="263">
        <v>110</v>
      </c>
      <c r="E252" s="263" t="s">
        <v>532</v>
      </c>
      <c r="F252" s="264" t="s">
        <v>527</v>
      </c>
      <c r="G252" s="148"/>
      <c r="H252" s="147"/>
      <c r="I252" s="147"/>
      <c r="J252" s="147"/>
      <c r="K252" s="151"/>
      <c r="L252" s="149"/>
      <c r="M252" s="150"/>
      <c r="O252" s="253" t="str">
        <f t="shared" si="44"/>
        <v/>
      </c>
      <c r="P252" s="253" t="str">
        <f t="shared" si="45"/>
        <v/>
      </c>
      <c r="Q252" s="253" t="str">
        <f t="shared" si="46"/>
        <v/>
      </c>
      <c r="R252" s="253" t="str">
        <f t="shared" si="47"/>
        <v/>
      </c>
      <c r="S252" s="253" t="str">
        <f t="shared" si="48"/>
        <v/>
      </c>
      <c r="T252" s="253" t="str">
        <f t="shared" si="49"/>
        <v/>
      </c>
      <c r="U252" s="253" t="str">
        <f t="shared" si="50"/>
        <v/>
      </c>
      <c r="V252" s="253" t="str">
        <f t="shared" si="51"/>
        <v/>
      </c>
    </row>
    <row r="253" spans="2:22" ht="130.5" customHeight="1">
      <c r="B253" s="174" t="str">
        <f t="shared" si="43"/>
        <v/>
      </c>
      <c r="C253" s="262">
        <v>450</v>
      </c>
      <c r="D253" s="263">
        <v>120</v>
      </c>
      <c r="E253" s="263" t="s">
        <v>533</v>
      </c>
      <c r="F253" s="264" t="s">
        <v>582</v>
      </c>
      <c r="G253" s="148"/>
      <c r="H253" s="147"/>
      <c r="I253" s="147"/>
      <c r="J253" s="147"/>
      <c r="K253" s="151"/>
      <c r="L253" s="149"/>
      <c r="M253" s="150"/>
      <c r="O253" s="253" t="str">
        <f t="shared" si="44"/>
        <v/>
      </c>
      <c r="P253" s="253" t="str">
        <f t="shared" si="45"/>
        <v/>
      </c>
      <c r="Q253" s="253" t="str">
        <f t="shared" si="46"/>
        <v/>
      </c>
      <c r="R253" s="253" t="str">
        <f t="shared" si="47"/>
        <v/>
      </c>
      <c r="S253" s="253" t="str">
        <f t="shared" si="48"/>
        <v/>
      </c>
      <c r="T253" s="253" t="str">
        <f t="shared" si="49"/>
        <v/>
      </c>
      <c r="U253" s="253" t="str">
        <f t="shared" si="50"/>
        <v/>
      </c>
      <c r="V253" s="253" t="str">
        <f t="shared" si="51"/>
        <v/>
      </c>
    </row>
    <row r="254" spans="2:22" ht="130.5" customHeight="1">
      <c r="B254" s="174" t="str">
        <f t="shared" si="43"/>
        <v/>
      </c>
      <c r="C254" s="262">
        <v>450</v>
      </c>
      <c r="D254" s="263">
        <v>130</v>
      </c>
      <c r="E254" s="263" t="s">
        <v>534</v>
      </c>
      <c r="F254" s="264" t="s">
        <v>528</v>
      </c>
      <c r="G254" s="148"/>
      <c r="H254" s="147"/>
      <c r="I254" s="147"/>
      <c r="J254" s="147"/>
      <c r="K254" s="151"/>
      <c r="L254" s="149"/>
      <c r="M254" s="150"/>
      <c r="O254" s="253" t="str">
        <f t="shared" si="44"/>
        <v/>
      </c>
      <c r="P254" s="253" t="str">
        <f t="shared" si="45"/>
        <v/>
      </c>
      <c r="Q254" s="253" t="str">
        <f t="shared" si="46"/>
        <v/>
      </c>
      <c r="R254" s="253" t="str">
        <f t="shared" si="47"/>
        <v/>
      </c>
      <c r="S254" s="253" t="str">
        <f t="shared" si="48"/>
        <v/>
      </c>
      <c r="T254" s="253" t="str">
        <f t="shared" si="49"/>
        <v/>
      </c>
      <c r="U254" s="253" t="str">
        <f t="shared" si="50"/>
        <v/>
      </c>
      <c r="V254" s="253" t="str">
        <f t="shared" si="51"/>
        <v/>
      </c>
    </row>
    <row r="255" spans="2:22" customFormat="1" ht="188.1" customHeight="1" thickBot="1">
      <c r="B255" s="5"/>
      <c r="C255" s="374" t="s">
        <v>361</v>
      </c>
      <c r="D255" s="375"/>
      <c r="E255" s="375"/>
      <c r="F255" s="375"/>
      <c r="G255" s="375"/>
      <c r="H255" s="375"/>
      <c r="I255" s="375"/>
      <c r="J255" s="375"/>
      <c r="K255" s="375"/>
      <c r="L255" s="375"/>
      <c r="M255" s="376"/>
      <c r="O255" s="244"/>
      <c r="P255" s="245"/>
      <c r="Q255" s="245"/>
      <c r="R255" s="245"/>
      <c r="S255" s="245"/>
      <c r="T255" s="245"/>
      <c r="U255" s="245"/>
      <c r="V255" s="245"/>
    </row>
    <row r="256" spans="2:22" ht="130.5" customHeight="1" thickBot="1">
      <c r="B256" s="174" t="str">
        <f t="shared" ref="B256:B277" si="60">IF(T(O256:V256)="",IF(T(U256)="",IF(T(V256)="","","Check Data Warnings This Row"),"Check Data Warnings This Row"),"Check Data Warnings This Row")</f>
        <v/>
      </c>
      <c r="C256" s="178" t="s">
        <v>219</v>
      </c>
      <c r="D256" s="56" t="s">
        <v>220</v>
      </c>
      <c r="E256" s="56" t="s">
        <v>222</v>
      </c>
      <c r="F256" s="57" t="s">
        <v>221</v>
      </c>
      <c r="G256" s="180"/>
      <c r="H256" s="181"/>
      <c r="I256" s="181"/>
      <c r="J256" s="181"/>
      <c r="K256" s="182"/>
      <c r="L256" s="183"/>
      <c r="M256" s="184"/>
      <c r="O256" s="254" t="str">
        <f>IF(COUNTA(G256:M256)=0,"",IF(COUNTA(G256:M256)&lt;7,"Please fill in all cells in the row",""))</f>
        <v/>
      </c>
      <c r="P256" s="255" t="str">
        <f>IF(COUNTA(G256:M256)=0,"",IF(ISNUMBER(G256),IF(ISNUMBER(H256),IF(ISNUMBER(I256),IF(ISNUMBER(J256),IF(ISNUMBER(K256),"","Check Numberic Cell Values"),"Check Numberic Cell Values"),"Check Numberic Cell Values"),"Check Numberic Cell Values"),"Check Numberic Cell Values"))</f>
        <v/>
      </c>
      <c r="Q256" s="255" t="str">
        <f>IF(COUNTA(G256:M256)=0,"",IF(K256&gt;5,"Match Code must be between 1 and 5",IF(K256&lt;1,"Match Code must be between 1 and 5","")))</f>
        <v/>
      </c>
      <c r="R256" s="255" t="str">
        <f>IF(H256&lt;100,IF(I256&lt;100,IF(J256&lt;100,"","Warning: Check amount of hourly wages - may be too high"),"Warning: Check amount of hourly wage may be too high"),"Warning: Check amount of hourly wage may be too high")</f>
        <v/>
      </c>
      <c r="S256" s="255" t="str">
        <f>IF(I256&gt;0,IF(I256&gt;H256,"Lowest wage not less than or equal to average wage.",""),"")</f>
        <v/>
      </c>
      <c r="T256" s="255" t="str">
        <f>IF(J256&gt;=0,IF(J256&lt;H256,"Highest wage not greater than or equal to average wage.",""),"")</f>
        <v/>
      </c>
      <c r="U256" s="255" t="str">
        <f>IF(COUNTA(G256:M256)=0,"",IF(L256="h","",IF(L256="H","",IF(L256="s","",IF(L256="S",""," Value must be H or S - Is position hourly or salaried?")))))</f>
        <v/>
      </c>
      <c r="V256" s="256" t="str">
        <f t="shared" si="51"/>
        <v/>
      </c>
    </row>
    <row r="257" spans="2:22" ht="130.5" customHeight="1" thickBot="1">
      <c r="B257" s="174" t="str">
        <f t="shared" si="60"/>
        <v/>
      </c>
      <c r="C257" s="178" t="s">
        <v>219</v>
      </c>
      <c r="D257" s="56" t="s">
        <v>220</v>
      </c>
      <c r="E257" s="56" t="s">
        <v>222</v>
      </c>
      <c r="F257" s="57" t="s">
        <v>221</v>
      </c>
      <c r="G257" s="180"/>
      <c r="H257" s="181"/>
      <c r="I257" s="181"/>
      <c r="J257" s="181"/>
      <c r="K257" s="182"/>
      <c r="L257" s="183"/>
      <c r="M257" s="184"/>
      <c r="O257" s="254" t="str">
        <f>IF(COUNTA(G257:M257)=0,"",IF(COUNTA(G257:M257)&lt;7,"Please fill in all cells in the row",""))</f>
        <v/>
      </c>
      <c r="P257" s="255" t="str">
        <f>IF(COUNTA(G257:M257)=0,"",IF(ISNUMBER(G257),IF(ISNUMBER(H257),IF(ISNUMBER(I257),IF(ISNUMBER(J257),IF(ISNUMBER(K257),"","Check Numberic Cell Values"),"Check Numberic Cell Values"),"Check Numberic Cell Values"),"Check Numberic Cell Values"),"Check Numberic Cell Values"))</f>
        <v/>
      </c>
      <c r="Q257" s="255" t="str">
        <f>IF(COUNTA(G257:M257)=0,"",IF(K257&gt;5,"Match Code must be between 1 and 5",IF(K257&lt;1,"Match Code must be between 1 and 5","")))</f>
        <v/>
      </c>
      <c r="R257" s="255" t="str">
        <f>IF(H257&lt;100,IF(I257&lt;100,IF(J257&lt;100,"","Warning: Check amount of hourly wages - may be too high"),"Warning: Check amount of hourly wage may be too high"),"Warning: Check amount of hourly wage may be too high")</f>
        <v/>
      </c>
      <c r="S257" s="255" t="str">
        <f>IF(I257&gt;0,IF(I257&gt;H257,"Lowest wage not less than or equal to average wage.",""),"")</f>
        <v/>
      </c>
      <c r="T257" s="255" t="str">
        <f>IF(J257&gt;=0,IF(J257&lt;H257,"Highest wage not greater than or equal to average wage.",""),"")</f>
        <v/>
      </c>
      <c r="U257" s="255" t="str">
        <f>IF(COUNTA(G257:M257)=0,"",IF(L257="h","",IF(L257="H","",IF(L257="s","",IF(L257="S",""," Value must be H or S - Is position hourly or salaried?")))))</f>
        <v/>
      </c>
      <c r="V257" s="256" t="str">
        <f t="shared" si="51"/>
        <v/>
      </c>
    </row>
    <row r="258" spans="2:22" ht="130.5" customHeight="1" thickBot="1">
      <c r="B258" s="174" t="str">
        <f t="shared" si="60"/>
        <v/>
      </c>
      <c r="C258" s="178" t="s">
        <v>219</v>
      </c>
      <c r="D258" s="56" t="s">
        <v>220</v>
      </c>
      <c r="E258" s="56" t="s">
        <v>222</v>
      </c>
      <c r="F258" s="57" t="s">
        <v>221</v>
      </c>
      <c r="G258" s="180"/>
      <c r="H258" s="181"/>
      <c r="I258" s="181"/>
      <c r="J258" s="181"/>
      <c r="K258" s="182"/>
      <c r="L258" s="183"/>
      <c r="M258" s="184"/>
      <c r="O258" s="254" t="str">
        <f t="shared" ref="O258:O277" si="61">IF(COUNTA(G258:M258)=0,"",IF(COUNTA(G258:M258)&lt;7,"Please fill in all cells in the row",""))</f>
        <v/>
      </c>
      <c r="P258" s="255" t="str">
        <f t="shared" ref="P258:P277" si="62">IF(COUNTA(G258:M258)=0,"",IF(ISNUMBER(G258),IF(ISNUMBER(H258),IF(ISNUMBER(I258),IF(ISNUMBER(J258),IF(ISNUMBER(K258),"","Check Numberic Cell Values"),"Check Numberic Cell Values"),"Check Numberic Cell Values"),"Check Numberic Cell Values"),"Check Numberic Cell Values"))</f>
        <v/>
      </c>
      <c r="Q258" s="255" t="str">
        <f t="shared" ref="Q258:Q277" si="63">IF(COUNTA(G258:M258)=0,"",IF(K258&gt;5,"Match Code must be between 1 and 5",IF(K258&lt;1,"Match Code must be between 1 and 5","")))</f>
        <v/>
      </c>
      <c r="R258" s="255" t="str">
        <f t="shared" ref="R258:R277" si="64">IF(H258&lt;100,IF(I258&lt;100,IF(J258&lt;100,"","Warning: Check amount of hourly wages - may be too high"),"Warning: Check amount of hourly wage may be too high"),"Warning: Check amount of hourly wage may be too high")</f>
        <v/>
      </c>
      <c r="S258" s="255" t="str">
        <f t="shared" ref="S258:S277" si="65">IF(I258&gt;0,IF(I258&gt;H258,"Lowest wage not less than or equal to average wage.",""),"")</f>
        <v/>
      </c>
      <c r="T258" s="255" t="str">
        <f t="shared" ref="T258:T277" si="66">IF(J258&gt;=0,IF(J258&lt;H258,"Highest wage not greater than or equal to average wage.",""),"")</f>
        <v/>
      </c>
      <c r="U258" s="255" t="str">
        <f t="shared" ref="U258:U277" si="67">IF(COUNTA(G258:M258)=0,"",IF(L258="h","",IF(L258="H","",IF(L258="s","",IF(L258="S",""," Value must be H or S - Is position hourly or salaried?")))))</f>
        <v/>
      </c>
      <c r="V258" s="256" t="str">
        <f t="shared" si="51"/>
        <v/>
      </c>
    </row>
    <row r="259" spans="2:22" ht="130.5" customHeight="1" thickBot="1">
      <c r="B259" s="174" t="str">
        <f t="shared" si="60"/>
        <v/>
      </c>
      <c r="C259" s="178" t="s">
        <v>219</v>
      </c>
      <c r="D259" s="56" t="s">
        <v>220</v>
      </c>
      <c r="E259" s="56" t="s">
        <v>222</v>
      </c>
      <c r="F259" s="57" t="s">
        <v>221</v>
      </c>
      <c r="G259" s="180"/>
      <c r="H259" s="181"/>
      <c r="I259" s="181"/>
      <c r="J259" s="181"/>
      <c r="K259" s="182"/>
      <c r="L259" s="183"/>
      <c r="M259" s="184"/>
      <c r="O259" s="254" t="str">
        <f t="shared" si="61"/>
        <v/>
      </c>
      <c r="P259" s="255" t="str">
        <f t="shared" si="62"/>
        <v/>
      </c>
      <c r="Q259" s="255" t="str">
        <f t="shared" si="63"/>
        <v/>
      </c>
      <c r="R259" s="255" t="str">
        <f t="shared" si="64"/>
        <v/>
      </c>
      <c r="S259" s="255" t="str">
        <f t="shared" si="65"/>
        <v/>
      </c>
      <c r="T259" s="255" t="str">
        <f t="shared" si="66"/>
        <v/>
      </c>
      <c r="U259" s="255" t="str">
        <f t="shared" si="67"/>
        <v/>
      </c>
      <c r="V259" s="256" t="str">
        <f t="shared" si="51"/>
        <v/>
      </c>
    </row>
    <row r="260" spans="2:22" ht="130.5" customHeight="1" thickBot="1">
      <c r="B260" s="174" t="str">
        <f t="shared" si="60"/>
        <v/>
      </c>
      <c r="C260" s="178" t="s">
        <v>219</v>
      </c>
      <c r="D260" s="56" t="s">
        <v>220</v>
      </c>
      <c r="E260" s="56" t="s">
        <v>222</v>
      </c>
      <c r="F260" s="57" t="s">
        <v>221</v>
      </c>
      <c r="G260" s="180"/>
      <c r="H260" s="181"/>
      <c r="I260" s="181"/>
      <c r="J260" s="181"/>
      <c r="K260" s="182"/>
      <c r="L260" s="183"/>
      <c r="M260" s="184"/>
      <c r="O260" s="254" t="str">
        <f t="shared" si="61"/>
        <v/>
      </c>
      <c r="P260" s="255" t="str">
        <f t="shared" si="62"/>
        <v/>
      </c>
      <c r="Q260" s="255" t="str">
        <f t="shared" si="63"/>
        <v/>
      </c>
      <c r="R260" s="255" t="str">
        <f t="shared" si="64"/>
        <v/>
      </c>
      <c r="S260" s="255" t="str">
        <f t="shared" si="65"/>
        <v/>
      </c>
      <c r="T260" s="255" t="str">
        <f t="shared" si="66"/>
        <v/>
      </c>
      <c r="U260" s="255" t="str">
        <f t="shared" si="67"/>
        <v/>
      </c>
      <c r="V260" s="256" t="str">
        <f t="shared" si="51"/>
        <v/>
      </c>
    </row>
    <row r="261" spans="2:22" ht="130.5" customHeight="1" thickBot="1">
      <c r="B261" s="174" t="str">
        <f t="shared" si="60"/>
        <v/>
      </c>
      <c r="C261" s="178" t="s">
        <v>219</v>
      </c>
      <c r="D261" s="56" t="s">
        <v>220</v>
      </c>
      <c r="E261" s="56" t="s">
        <v>222</v>
      </c>
      <c r="F261" s="57" t="s">
        <v>221</v>
      </c>
      <c r="G261" s="180"/>
      <c r="H261" s="181"/>
      <c r="I261" s="181"/>
      <c r="J261" s="181"/>
      <c r="K261" s="182"/>
      <c r="L261" s="183"/>
      <c r="M261" s="184"/>
      <c r="O261" s="254" t="str">
        <f t="shared" si="61"/>
        <v/>
      </c>
      <c r="P261" s="255" t="str">
        <f t="shared" si="62"/>
        <v/>
      </c>
      <c r="Q261" s="255" t="str">
        <f t="shared" si="63"/>
        <v/>
      </c>
      <c r="R261" s="255" t="str">
        <f t="shared" si="64"/>
        <v/>
      </c>
      <c r="S261" s="255" t="str">
        <f t="shared" si="65"/>
        <v/>
      </c>
      <c r="T261" s="255" t="str">
        <f t="shared" si="66"/>
        <v/>
      </c>
      <c r="U261" s="255" t="str">
        <f t="shared" si="67"/>
        <v/>
      </c>
      <c r="V261" s="256" t="str">
        <f t="shared" si="51"/>
        <v/>
      </c>
    </row>
    <row r="262" spans="2:22" ht="130.5" customHeight="1" thickBot="1">
      <c r="B262" s="174" t="str">
        <f t="shared" si="60"/>
        <v/>
      </c>
      <c r="C262" s="178" t="s">
        <v>219</v>
      </c>
      <c r="D262" s="56" t="s">
        <v>220</v>
      </c>
      <c r="E262" s="56" t="s">
        <v>222</v>
      </c>
      <c r="F262" s="57" t="s">
        <v>221</v>
      </c>
      <c r="G262" s="180"/>
      <c r="H262" s="181"/>
      <c r="I262" s="181"/>
      <c r="J262" s="181"/>
      <c r="K262" s="182"/>
      <c r="L262" s="183"/>
      <c r="M262" s="184"/>
      <c r="O262" s="254" t="str">
        <f t="shared" si="61"/>
        <v/>
      </c>
      <c r="P262" s="255" t="str">
        <f t="shared" si="62"/>
        <v/>
      </c>
      <c r="Q262" s="255" t="str">
        <f t="shared" si="63"/>
        <v/>
      </c>
      <c r="R262" s="255" t="str">
        <f t="shared" si="64"/>
        <v/>
      </c>
      <c r="S262" s="255" t="str">
        <f t="shared" si="65"/>
        <v/>
      </c>
      <c r="T262" s="255" t="str">
        <f t="shared" si="66"/>
        <v/>
      </c>
      <c r="U262" s="255" t="str">
        <f t="shared" si="67"/>
        <v/>
      </c>
      <c r="V262" s="256" t="str">
        <f t="shared" si="51"/>
        <v/>
      </c>
    </row>
    <row r="263" spans="2:22" ht="130.5" customHeight="1" thickBot="1">
      <c r="B263" s="174" t="str">
        <f t="shared" si="60"/>
        <v/>
      </c>
      <c r="C263" s="178" t="s">
        <v>219</v>
      </c>
      <c r="D263" s="56" t="s">
        <v>220</v>
      </c>
      <c r="E263" s="56" t="s">
        <v>222</v>
      </c>
      <c r="F263" s="57" t="s">
        <v>221</v>
      </c>
      <c r="G263" s="180"/>
      <c r="H263" s="181"/>
      <c r="I263" s="181"/>
      <c r="J263" s="181"/>
      <c r="K263" s="182"/>
      <c r="L263" s="183"/>
      <c r="M263" s="184"/>
      <c r="O263" s="254" t="str">
        <f t="shared" si="61"/>
        <v/>
      </c>
      <c r="P263" s="255" t="str">
        <f t="shared" si="62"/>
        <v/>
      </c>
      <c r="Q263" s="255" t="str">
        <f t="shared" si="63"/>
        <v/>
      </c>
      <c r="R263" s="255" t="str">
        <f t="shared" si="64"/>
        <v/>
      </c>
      <c r="S263" s="255" t="str">
        <f t="shared" si="65"/>
        <v/>
      </c>
      <c r="T263" s="255" t="str">
        <f t="shared" si="66"/>
        <v/>
      </c>
      <c r="U263" s="255" t="str">
        <f t="shared" si="67"/>
        <v/>
      </c>
      <c r="V263" s="256" t="str">
        <f t="shared" si="51"/>
        <v/>
      </c>
    </row>
    <row r="264" spans="2:22" ht="130.5" customHeight="1" thickBot="1">
      <c r="B264" s="174" t="str">
        <f t="shared" si="60"/>
        <v/>
      </c>
      <c r="C264" s="178" t="s">
        <v>219</v>
      </c>
      <c r="D264" s="56" t="s">
        <v>220</v>
      </c>
      <c r="E264" s="56" t="s">
        <v>222</v>
      </c>
      <c r="F264" s="57" t="s">
        <v>221</v>
      </c>
      <c r="G264" s="180"/>
      <c r="H264" s="181"/>
      <c r="I264" s="181"/>
      <c r="J264" s="181"/>
      <c r="K264" s="182"/>
      <c r="L264" s="183"/>
      <c r="M264" s="184"/>
      <c r="O264" s="254" t="str">
        <f t="shared" si="61"/>
        <v/>
      </c>
      <c r="P264" s="255" t="str">
        <f t="shared" si="62"/>
        <v/>
      </c>
      <c r="Q264" s="255" t="str">
        <f t="shared" si="63"/>
        <v/>
      </c>
      <c r="R264" s="255" t="str">
        <f t="shared" si="64"/>
        <v/>
      </c>
      <c r="S264" s="255" t="str">
        <f t="shared" si="65"/>
        <v/>
      </c>
      <c r="T264" s="255" t="str">
        <f t="shared" si="66"/>
        <v/>
      </c>
      <c r="U264" s="255" t="str">
        <f t="shared" si="67"/>
        <v/>
      </c>
      <c r="V264" s="256" t="str">
        <f t="shared" si="51"/>
        <v/>
      </c>
    </row>
    <row r="265" spans="2:22" ht="130.5" customHeight="1" thickBot="1">
      <c r="B265" s="174" t="str">
        <f t="shared" si="60"/>
        <v/>
      </c>
      <c r="C265" s="178" t="s">
        <v>219</v>
      </c>
      <c r="D265" s="56" t="s">
        <v>220</v>
      </c>
      <c r="E265" s="56" t="s">
        <v>222</v>
      </c>
      <c r="F265" s="57" t="s">
        <v>221</v>
      </c>
      <c r="G265" s="180"/>
      <c r="H265" s="181"/>
      <c r="I265" s="181"/>
      <c r="J265" s="181"/>
      <c r="K265" s="182"/>
      <c r="L265" s="183"/>
      <c r="M265" s="184"/>
      <c r="O265" s="254" t="str">
        <f t="shared" si="61"/>
        <v/>
      </c>
      <c r="P265" s="255" t="str">
        <f t="shared" si="62"/>
        <v/>
      </c>
      <c r="Q265" s="255" t="str">
        <f t="shared" si="63"/>
        <v/>
      </c>
      <c r="R265" s="255" t="str">
        <f t="shared" si="64"/>
        <v/>
      </c>
      <c r="S265" s="255" t="str">
        <f t="shared" si="65"/>
        <v/>
      </c>
      <c r="T265" s="255" t="str">
        <f t="shared" si="66"/>
        <v/>
      </c>
      <c r="U265" s="255" t="str">
        <f t="shared" si="67"/>
        <v/>
      </c>
      <c r="V265" s="256" t="str">
        <f t="shared" si="51"/>
        <v/>
      </c>
    </row>
    <row r="266" spans="2:22" ht="130.5" customHeight="1" thickBot="1">
      <c r="B266" s="174" t="str">
        <f t="shared" si="60"/>
        <v/>
      </c>
      <c r="C266" s="178" t="s">
        <v>219</v>
      </c>
      <c r="D266" s="56" t="s">
        <v>220</v>
      </c>
      <c r="E266" s="56" t="s">
        <v>222</v>
      </c>
      <c r="F266" s="57" t="s">
        <v>221</v>
      </c>
      <c r="G266" s="180"/>
      <c r="H266" s="181"/>
      <c r="I266" s="181"/>
      <c r="J266" s="181"/>
      <c r="K266" s="182"/>
      <c r="L266" s="183"/>
      <c r="M266" s="184"/>
      <c r="O266" s="254" t="str">
        <f t="shared" si="61"/>
        <v/>
      </c>
      <c r="P266" s="255" t="str">
        <f t="shared" si="62"/>
        <v/>
      </c>
      <c r="Q266" s="255" t="str">
        <f t="shared" si="63"/>
        <v/>
      </c>
      <c r="R266" s="255" t="str">
        <f t="shared" si="64"/>
        <v/>
      </c>
      <c r="S266" s="255" t="str">
        <f t="shared" si="65"/>
        <v/>
      </c>
      <c r="T266" s="255" t="str">
        <f t="shared" si="66"/>
        <v/>
      </c>
      <c r="U266" s="255" t="str">
        <f t="shared" si="67"/>
        <v/>
      </c>
      <c r="V266" s="256" t="str">
        <f t="shared" si="51"/>
        <v/>
      </c>
    </row>
    <row r="267" spans="2:22" ht="130.5" customHeight="1" thickBot="1">
      <c r="B267" s="174" t="str">
        <f t="shared" si="60"/>
        <v/>
      </c>
      <c r="C267" s="178" t="s">
        <v>219</v>
      </c>
      <c r="D267" s="56" t="s">
        <v>220</v>
      </c>
      <c r="E267" s="56" t="s">
        <v>222</v>
      </c>
      <c r="F267" s="57" t="s">
        <v>221</v>
      </c>
      <c r="G267" s="180"/>
      <c r="H267" s="181"/>
      <c r="I267" s="181"/>
      <c r="J267" s="181"/>
      <c r="K267" s="182"/>
      <c r="L267" s="183"/>
      <c r="M267" s="184"/>
      <c r="O267" s="254" t="str">
        <f t="shared" si="61"/>
        <v/>
      </c>
      <c r="P267" s="255" t="str">
        <f t="shared" si="62"/>
        <v/>
      </c>
      <c r="Q267" s="255" t="str">
        <f t="shared" si="63"/>
        <v/>
      </c>
      <c r="R267" s="255" t="str">
        <f t="shared" si="64"/>
        <v/>
      </c>
      <c r="S267" s="255" t="str">
        <f t="shared" si="65"/>
        <v/>
      </c>
      <c r="T267" s="255" t="str">
        <f t="shared" si="66"/>
        <v/>
      </c>
      <c r="U267" s="255" t="str">
        <f t="shared" si="67"/>
        <v/>
      </c>
      <c r="V267" s="256" t="str">
        <f t="shared" si="51"/>
        <v/>
      </c>
    </row>
    <row r="268" spans="2:22" ht="130.5" customHeight="1" thickBot="1">
      <c r="B268" s="174" t="str">
        <f t="shared" si="60"/>
        <v/>
      </c>
      <c r="C268" s="178" t="s">
        <v>219</v>
      </c>
      <c r="D268" s="56" t="s">
        <v>220</v>
      </c>
      <c r="E268" s="56" t="s">
        <v>222</v>
      </c>
      <c r="F268" s="57" t="s">
        <v>221</v>
      </c>
      <c r="G268" s="180"/>
      <c r="H268" s="181"/>
      <c r="I268" s="181"/>
      <c r="J268" s="181"/>
      <c r="K268" s="182"/>
      <c r="L268" s="183"/>
      <c r="M268" s="184"/>
      <c r="O268" s="254" t="str">
        <f t="shared" si="61"/>
        <v/>
      </c>
      <c r="P268" s="255" t="str">
        <f t="shared" si="62"/>
        <v/>
      </c>
      <c r="Q268" s="255" t="str">
        <f t="shared" si="63"/>
        <v/>
      </c>
      <c r="R268" s="255" t="str">
        <f t="shared" si="64"/>
        <v/>
      </c>
      <c r="S268" s="255" t="str">
        <f t="shared" si="65"/>
        <v/>
      </c>
      <c r="T268" s="255" t="str">
        <f t="shared" si="66"/>
        <v/>
      </c>
      <c r="U268" s="255" t="str">
        <f t="shared" si="67"/>
        <v/>
      </c>
      <c r="V268" s="256" t="str">
        <f t="shared" si="51"/>
        <v/>
      </c>
    </row>
    <row r="269" spans="2:22" ht="130.5" customHeight="1" thickBot="1">
      <c r="B269" s="174" t="str">
        <f t="shared" si="60"/>
        <v/>
      </c>
      <c r="C269" s="178" t="s">
        <v>219</v>
      </c>
      <c r="D269" s="56" t="s">
        <v>220</v>
      </c>
      <c r="E269" s="56" t="s">
        <v>222</v>
      </c>
      <c r="F269" s="57" t="s">
        <v>221</v>
      </c>
      <c r="G269" s="180"/>
      <c r="H269" s="181"/>
      <c r="I269" s="181"/>
      <c r="J269" s="181"/>
      <c r="K269" s="182"/>
      <c r="L269" s="183"/>
      <c r="M269" s="184"/>
      <c r="O269" s="254" t="str">
        <f t="shared" si="61"/>
        <v/>
      </c>
      <c r="P269" s="255" t="str">
        <f t="shared" si="62"/>
        <v/>
      </c>
      <c r="Q269" s="255" t="str">
        <f t="shared" si="63"/>
        <v/>
      </c>
      <c r="R269" s="255" t="str">
        <f t="shared" si="64"/>
        <v/>
      </c>
      <c r="S269" s="255" t="str">
        <f t="shared" si="65"/>
        <v/>
      </c>
      <c r="T269" s="255" t="str">
        <f t="shared" si="66"/>
        <v/>
      </c>
      <c r="U269" s="255" t="str">
        <f t="shared" si="67"/>
        <v/>
      </c>
      <c r="V269" s="256" t="str">
        <f t="shared" ref="V269:V277" si="68">IF(COUNTA(G269:M269)=0,"",IF(M269="b","",IF(M269="B","",IF(M269="i","",IF(M269="I",""," Value must be B or I - Does this include more than base pay? ")))))</f>
        <v/>
      </c>
    </row>
    <row r="270" spans="2:22" ht="130.5" customHeight="1" thickBot="1">
      <c r="B270" s="174" t="str">
        <f t="shared" si="60"/>
        <v/>
      </c>
      <c r="C270" s="178" t="s">
        <v>219</v>
      </c>
      <c r="D270" s="56" t="s">
        <v>220</v>
      </c>
      <c r="E270" s="56" t="s">
        <v>222</v>
      </c>
      <c r="F270" s="57" t="s">
        <v>221</v>
      </c>
      <c r="G270" s="180"/>
      <c r="H270" s="181"/>
      <c r="I270" s="181"/>
      <c r="J270" s="181"/>
      <c r="K270" s="182"/>
      <c r="L270" s="183"/>
      <c r="M270" s="184"/>
      <c r="O270" s="254" t="str">
        <f t="shared" si="61"/>
        <v/>
      </c>
      <c r="P270" s="255" t="str">
        <f t="shared" si="62"/>
        <v/>
      </c>
      <c r="Q270" s="255" t="str">
        <f t="shared" si="63"/>
        <v/>
      </c>
      <c r="R270" s="255" t="str">
        <f t="shared" si="64"/>
        <v/>
      </c>
      <c r="S270" s="255" t="str">
        <f t="shared" si="65"/>
        <v/>
      </c>
      <c r="T270" s="255" t="str">
        <f t="shared" si="66"/>
        <v/>
      </c>
      <c r="U270" s="255" t="str">
        <f t="shared" si="67"/>
        <v/>
      </c>
      <c r="V270" s="256" t="str">
        <f t="shared" si="68"/>
        <v/>
      </c>
    </row>
    <row r="271" spans="2:22" ht="130.5" customHeight="1" thickBot="1">
      <c r="B271" s="174" t="str">
        <f t="shared" si="60"/>
        <v/>
      </c>
      <c r="C271" s="178" t="s">
        <v>219</v>
      </c>
      <c r="D271" s="56" t="s">
        <v>220</v>
      </c>
      <c r="E271" s="56" t="s">
        <v>222</v>
      </c>
      <c r="F271" s="57" t="s">
        <v>221</v>
      </c>
      <c r="G271" s="180"/>
      <c r="H271" s="181"/>
      <c r="I271" s="181"/>
      <c r="J271" s="181"/>
      <c r="K271" s="182"/>
      <c r="L271" s="183"/>
      <c r="M271" s="184"/>
      <c r="O271" s="254" t="str">
        <f t="shared" si="61"/>
        <v/>
      </c>
      <c r="P271" s="255" t="str">
        <f t="shared" si="62"/>
        <v/>
      </c>
      <c r="Q271" s="255" t="str">
        <f t="shared" si="63"/>
        <v/>
      </c>
      <c r="R271" s="255" t="str">
        <f t="shared" si="64"/>
        <v/>
      </c>
      <c r="S271" s="255" t="str">
        <f t="shared" si="65"/>
        <v/>
      </c>
      <c r="T271" s="255" t="str">
        <f t="shared" si="66"/>
        <v/>
      </c>
      <c r="U271" s="255" t="str">
        <f t="shared" si="67"/>
        <v/>
      </c>
      <c r="V271" s="256" t="str">
        <f t="shared" si="68"/>
        <v/>
      </c>
    </row>
    <row r="272" spans="2:22" ht="130.5" customHeight="1" thickBot="1">
      <c r="B272" s="174" t="str">
        <f t="shared" si="60"/>
        <v/>
      </c>
      <c r="C272" s="178" t="s">
        <v>219</v>
      </c>
      <c r="D272" s="56" t="s">
        <v>220</v>
      </c>
      <c r="E272" s="56" t="s">
        <v>222</v>
      </c>
      <c r="F272" s="57" t="s">
        <v>221</v>
      </c>
      <c r="G272" s="180"/>
      <c r="H272" s="181"/>
      <c r="I272" s="181"/>
      <c r="J272" s="181"/>
      <c r="K272" s="182"/>
      <c r="L272" s="183"/>
      <c r="M272" s="184"/>
      <c r="O272" s="254" t="str">
        <f t="shared" si="61"/>
        <v/>
      </c>
      <c r="P272" s="255" t="str">
        <f t="shared" si="62"/>
        <v/>
      </c>
      <c r="Q272" s="255" t="str">
        <f t="shared" si="63"/>
        <v/>
      </c>
      <c r="R272" s="255" t="str">
        <f t="shared" si="64"/>
        <v/>
      </c>
      <c r="S272" s="255" t="str">
        <f t="shared" si="65"/>
        <v/>
      </c>
      <c r="T272" s="255" t="str">
        <f t="shared" si="66"/>
        <v/>
      </c>
      <c r="U272" s="255" t="str">
        <f t="shared" si="67"/>
        <v/>
      </c>
      <c r="V272" s="256" t="str">
        <f t="shared" si="68"/>
        <v/>
      </c>
    </row>
    <row r="273" spans="2:22" ht="130.5" customHeight="1" thickBot="1">
      <c r="B273" s="174" t="str">
        <f t="shared" si="60"/>
        <v/>
      </c>
      <c r="C273" s="178" t="s">
        <v>219</v>
      </c>
      <c r="D273" s="56" t="s">
        <v>220</v>
      </c>
      <c r="E273" s="56" t="s">
        <v>222</v>
      </c>
      <c r="F273" s="57" t="s">
        <v>221</v>
      </c>
      <c r="G273" s="180"/>
      <c r="H273" s="181"/>
      <c r="I273" s="181"/>
      <c r="J273" s="181"/>
      <c r="K273" s="182"/>
      <c r="L273" s="183"/>
      <c r="M273" s="184"/>
      <c r="O273" s="254" t="str">
        <f t="shared" si="61"/>
        <v/>
      </c>
      <c r="P273" s="255" t="str">
        <f t="shared" si="62"/>
        <v/>
      </c>
      <c r="Q273" s="255" t="str">
        <f t="shared" si="63"/>
        <v/>
      </c>
      <c r="R273" s="255" t="str">
        <f t="shared" si="64"/>
        <v/>
      </c>
      <c r="S273" s="255" t="str">
        <f t="shared" si="65"/>
        <v/>
      </c>
      <c r="T273" s="255" t="str">
        <f t="shared" si="66"/>
        <v/>
      </c>
      <c r="U273" s="255" t="str">
        <f t="shared" si="67"/>
        <v/>
      </c>
      <c r="V273" s="256" t="str">
        <f t="shared" si="68"/>
        <v/>
      </c>
    </row>
    <row r="274" spans="2:22" ht="130.5" customHeight="1" thickBot="1">
      <c r="B274" s="174" t="str">
        <f t="shared" si="60"/>
        <v/>
      </c>
      <c r="C274" s="178" t="s">
        <v>219</v>
      </c>
      <c r="D274" s="56" t="s">
        <v>220</v>
      </c>
      <c r="E274" s="56" t="s">
        <v>222</v>
      </c>
      <c r="F274" s="57" t="s">
        <v>221</v>
      </c>
      <c r="G274" s="180"/>
      <c r="H274" s="181"/>
      <c r="I274" s="181"/>
      <c r="J274" s="181"/>
      <c r="K274" s="182"/>
      <c r="L274" s="183"/>
      <c r="M274" s="184"/>
      <c r="O274" s="254" t="str">
        <f t="shared" si="61"/>
        <v/>
      </c>
      <c r="P274" s="255" t="str">
        <f t="shared" si="62"/>
        <v/>
      </c>
      <c r="Q274" s="255" t="str">
        <f t="shared" si="63"/>
        <v/>
      </c>
      <c r="R274" s="255" t="str">
        <f t="shared" si="64"/>
        <v/>
      </c>
      <c r="S274" s="255" t="str">
        <f t="shared" si="65"/>
        <v/>
      </c>
      <c r="T274" s="255" t="str">
        <f t="shared" si="66"/>
        <v/>
      </c>
      <c r="U274" s="255" t="str">
        <f t="shared" si="67"/>
        <v/>
      </c>
      <c r="V274" s="256" t="str">
        <f t="shared" si="68"/>
        <v/>
      </c>
    </row>
    <row r="275" spans="2:22" ht="130.5" customHeight="1" thickBot="1">
      <c r="B275" s="174" t="str">
        <f t="shared" si="60"/>
        <v/>
      </c>
      <c r="C275" s="178" t="s">
        <v>219</v>
      </c>
      <c r="D275" s="56" t="s">
        <v>220</v>
      </c>
      <c r="E275" s="56" t="s">
        <v>222</v>
      </c>
      <c r="F275" s="57" t="s">
        <v>221</v>
      </c>
      <c r="G275" s="180"/>
      <c r="H275" s="181"/>
      <c r="I275" s="181"/>
      <c r="J275" s="181"/>
      <c r="K275" s="182"/>
      <c r="L275" s="183"/>
      <c r="M275" s="184"/>
      <c r="O275" s="254" t="str">
        <f t="shared" si="61"/>
        <v/>
      </c>
      <c r="P275" s="255" t="str">
        <f t="shared" si="62"/>
        <v/>
      </c>
      <c r="Q275" s="255" t="str">
        <f t="shared" si="63"/>
        <v/>
      </c>
      <c r="R275" s="255" t="str">
        <f t="shared" si="64"/>
        <v/>
      </c>
      <c r="S275" s="255" t="str">
        <f t="shared" si="65"/>
        <v/>
      </c>
      <c r="T275" s="255" t="str">
        <f t="shared" si="66"/>
        <v/>
      </c>
      <c r="U275" s="255" t="str">
        <f t="shared" si="67"/>
        <v/>
      </c>
      <c r="V275" s="256" t="str">
        <f t="shared" si="68"/>
        <v/>
      </c>
    </row>
    <row r="276" spans="2:22" ht="130.5" customHeight="1" thickBot="1">
      <c r="B276" s="174" t="str">
        <f t="shared" si="60"/>
        <v/>
      </c>
      <c r="C276" s="178" t="s">
        <v>219</v>
      </c>
      <c r="D276" s="56" t="s">
        <v>220</v>
      </c>
      <c r="E276" s="56" t="s">
        <v>222</v>
      </c>
      <c r="F276" s="57" t="s">
        <v>221</v>
      </c>
      <c r="G276" s="180"/>
      <c r="H276" s="181"/>
      <c r="I276" s="181"/>
      <c r="J276" s="181"/>
      <c r="K276" s="182"/>
      <c r="L276" s="183"/>
      <c r="M276" s="184"/>
      <c r="O276" s="254" t="str">
        <f t="shared" si="61"/>
        <v/>
      </c>
      <c r="P276" s="255" t="str">
        <f t="shared" si="62"/>
        <v/>
      </c>
      <c r="Q276" s="255" t="str">
        <f t="shared" si="63"/>
        <v/>
      </c>
      <c r="R276" s="255" t="str">
        <f t="shared" si="64"/>
        <v/>
      </c>
      <c r="S276" s="255" t="str">
        <f t="shared" si="65"/>
        <v/>
      </c>
      <c r="T276" s="255" t="str">
        <f t="shared" si="66"/>
        <v/>
      </c>
      <c r="U276" s="255" t="str">
        <f t="shared" si="67"/>
        <v/>
      </c>
      <c r="V276" s="256" t="str">
        <f t="shared" si="68"/>
        <v/>
      </c>
    </row>
    <row r="277" spans="2:22" ht="130.5" customHeight="1" thickBot="1">
      <c r="B277" s="174" t="str">
        <f t="shared" si="60"/>
        <v/>
      </c>
      <c r="C277" s="179" t="s">
        <v>219</v>
      </c>
      <c r="D277" s="60" t="s">
        <v>220</v>
      </c>
      <c r="E277" s="60" t="s">
        <v>222</v>
      </c>
      <c r="F277" s="61" t="s">
        <v>221</v>
      </c>
      <c r="G277" s="180"/>
      <c r="H277" s="181"/>
      <c r="I277" s="181"/>
      <c r="J277" s="181"/>
      <c r="K277" s="182"/>
      <c r="L277" s="183"/>
      <c r="M277" s="184"/>
      <c r="O277" s="254" t="str">
        <f t="shared" si="61"/>
        <v/>
      </c>
      <c r="P277" s="255" t="str">
        <f t="shared" si="62"/>
        <v/>
      </c>
      <c r="Q277" s="255" t="str">
        <f t="shared" si="63"/>
        <v/>
      </c>
      <c r="R277" s="255" t="str">
        <f t="shared" si="64"/>
        <v/>
      </c>
      <c r="S277" s="255" t="str">
        <f t="shared" si="65"/>
        <v/>
      </c>
      <c r="T277" s="255" t="str">
        <f t="shared" si="66"/>
        <v/>
      </c>
      <c r="U277" s="255" t="str">
        <f t="shared" si="67"/>
        <v/>
      </c>
      <c r="V277" s="256" t="str">
        <f t="shared" si="68"/>
        <v/>
      </c>
    </row>
    <row r="278" spans="2:22" customFormat="1" ht="29.25" customHeight="1">
      <c r="B278" s="5"/>
      <c r="C278" s="9"/>
      <c r="D278" s="15"/>
      <c r="G278" s="175"/>
      <c r="H278" s="176"/>
      <c r="I278" s="176"/>
      <c r="J278" s="176"/>
      <c r="K278" s="175"/>
      <c r="L278" s="177"/>
      <c r="M278" s="177"/>
      <c r="O278" s="257"/>
      <c r="P278" s="257"/>
      <c r="Q278" s="257"/>
      <c r="R278" s="258"/>
      <c r="S278" s="257"/>
      <c r="T278" s="257"/>
      <c r="U278" s="257"/>
      <c r="V278" s="257"/>
    </row>
    <row r="279" spans="2:22" customFormat="1" ht="29.25" customHeight="1">
      <c r="B279" s="5"/>
      <c r="C279" s="9"/>
      <c r="D279" s="15"/>
      <c r="G279" s="175"/>
      <c r="H279" s="176"/>
      <c r="I279" s="176"/>
      <c r="J279" s="176"/>
      <c r="K279" s="175"/>
      <c r="L279" s="177"/>
      <c r="M279" s="177"/>
      <c r="O279" s="257"/>
      <c r="P279" s="257"/>
      <c r="Q279" s="257"/>
      <c r="R279" s="258"/>
      <c r="S279" s="257"/>
      <c r="T279" s="257"/>
      <c r="U279" s="257"/>
      <c r="V279" s="257"/>
    </row>
    <row r="280" spans="2:22" customFormat="1" ht="29.25" customHeight="1">
      <c r="B280" s="5"/>
      <c r="C280" s="9"/>
      <c r="D280" s="15"/>
      <c r="G280" s="175"/>
      <c r="H280" s="176"/>
      <c r="I280" s="176"/>
      <c r="J280" s="176"/>
      <c r="K280" s="175"/>
      <c r="L280" s="177"/>
      <c r="M280" s="177"/>
      <c r="O280" s="257"/>
      <c r="P280" s="257"/>
      <c r="Q280" s="257"/>
      <c r="R280" s="258"/>
      <c r="S280" s="257"/>
      <c r="T280" s="257"/>
      <c r="U280" s="257"/>
      <c r="V280" s="257"/>
    </row>
    <row r="281" spans="2:22" customFormat="1" ht="29.25" customHeight="1">
      <c r="B281" s="5"/>
      <c r="C281" s="9"/>
      <c r="D281" s="15"/>
      <c r="G281" s="175"/>
      <c r="H281" s="176"/>
      <c r="I281" s="176"/>
      <c r="J281" s="176"/>
      <c r="K281" s="175"/>
      <c r="L281" s="177"/>
      <c r="M281" s="177"/>
      <c r="O281" s="257"/>
      <c r="P281" s="257"/>
      <c r="Q281" s="257"/>
      <c r="R281" s="258"/>
      <c r="S281" s="257"/>
      <c r="T281" s="257"/>
      <c r="U281" s="257"/>
      <c r="V281" s="257"/>
    </row>
    <row r="282" spans="2:22" customFormat="1" ht="29.25" customHeight="1">
      <c r="B282" s="5"/>
      <c r="C282" s="9"/>
      <c r="D282" s="15"/>
      <c r="G282" s="175"/>
      <c r="H282" s="176"/>
      <c r="I282" s="176"/>
      <c r="J282" s="176"/>
      <c r="K282" s="175"/>
      <c r="L282" s="177"/>
      <c r="M282" s="177"/>
      <c r="O282" s="257"/>
      <c r="P282" s="257"/>
      <c r="Q282" s="257"/>
      <c r="R282" s="258"/>
      <c r="S282" s="257"/>
      <c r="T282" s="257"/>
      <c r="U282" s="257"/>
      <c r="V282" s="257"/>
    </row>
    <row r="283" spans="2:22" customFormat="1" ht="29.25" customHeight="1">
      <c r="B283" s="5"/>
      <c r="C283" s="9"/>
      <c r="D283" s="15"/>
      <c r="G283" s="175"/>
      <c r="H283" s="176"/>
      <c r="I283" s="176"/>
      <c r="J283" s="176"/>
      <c r="K283" s="175"/>
      <c r="L283" s="177"/>
      <c r="M283" s="177"/>
      <c r="O283" s="257"/>
      <c r="P283" s="257"/>
      <c r="Q283" s="257"/>
      <c r="R283" s="258"/>
      <c r="S283" s="257"/>
      <c r="T283" s="257"/>
      <c r="U283" s="257"/>
      <c r="V283" s="257"/>
    </row>
    <row r="284" spans="2:22" customFormat="1" ht="29.25" customHeight="1">
      <c r="B284" s="5"/>
      <c r="C284" s="9"/>
      <c r="D284" s="15"/>
      <c r="G284" s="175"/>
      <c r="H284" s="176"/>
      <c r="I284" s="176"/>
      <c r="J284" s="176"/>
      <c r="K284" s="175"/>
      <c r="L284" s="177"/>
      <c r="M284" s="177"/>
      <c r="O284" s="257"/>
      <c r="P284" s="257"/>
      <c r="Q284" s="257"/>
      <c r="R284" s="258"/>
      <c r="S284" s="257"/>
      <c r="T284" s="257"/>
      <c r="U284" s="257"/>
      <c r="V284" s="257"/>
    </row>
    <row r="285" spans="2:22" customFormat="1" ht="29.25" customHeight="1">
      <c r="B285" s="5"/>
      <c r="C285" s="9"/>
      <c r="D285" s="15"/>
      <c r="G285" s="175"/>
      <c r="H285" s="176"/>
      <c r="I285" s="176"/>
      <c r="J285" s="176"/>
      <c r="K285" s="175"/>
      <c r="L285" s="177"/>
      <c r="M285" s="177"/>
      <c r="O285" s="257"/>
      <c r="P285" s="257"/>
      <c r="Q285" s="257"/>
      <c r="R285" s="258"/>
      <c r="S285" s="257"/>
      <c r="T285" s="257"/>
      <c r="U285" s="257"/>
      <c r="V285" s="257"/>
    </row>
    <row r="286" spans="2:22" customFormat="1" ht="29.25" customHeight="1">
      <c r="B286" s="5"/>
      <c r="C286" s="9"/>
      <c r="D286" s="15"/>
      <c r="G286" s="175"/>
      <c r="H286" s="176"/>
      <c r="I286" s="176"/>
      <c r="J286" s="176"/>
      <c r="K286" s="175"/>
      <c r="L286" s="177"/>
      <c r="M286" s="177"/>
      <c r="O286" s="257"/>
      <c r="P286" s="257"/>
      <c r="Q286" s="257"/>
      <c r="R286" s="258"/>
      <c r="S286" s="257"/>
      <c r="T286" s="257"/>
      <c r="U286" s="257"/>
      <c r="V286" s="257"/>
    </row>
    <row r="287" spans="2:22" customFormat="1" ht="29.25" customHeight="1">
      <c r="B287" s="5"/>
      <c r="C287" s="9"/>
      <c r="D287" s="15"/>
      <c r="G287" s="175"/>
      <c r="H287" s="176"/>
      <c r="I287" s="176"/>
      <c r="J287" s="176"/>
      <c r="K287" s="175"/>
      <c r="L287" s="177"/>
      <c r="M287" s="177"/>
      <c r="O287" s="257"/>
      <c r="P287" s="257"/>
      <c r="Q287" s="257"/>
      <c r="R287" s="258"/>
      <c r="S287" s="257"/>
      <c r="T287" s="257"/>
      <c r="U287" s="257"/>
      <c r="V287" s="257"/>
    </row>
    <row r="288" spans="2:22" customFormat="1" ht="29.25" customHeight="1">
      <c r="B288" s="5"/>
      <c r="C288" s="9"/>
      <c r="D288" s="15"/>
      <c r="G288" s="175"/>
      <c r="H288" s="176"/>
      <c r="I288" s="176"/>
      <c r="J288" s="176"/>
      <c r="K288" s="175"/>
      <c r="L288" s="177"/>
      <c r="M288" s="177"/>
      <c r="O288" s="257"/>
      <c r="P288" s="257"/>
      <c r="Q288" s="257"/>
      <c r="R288" s="258"/>
      <c r="S288" s="257"/>
      <c r="T288" s="257"/>
      <c r="U288" s="257"/>
      <c r="V288" s="257"/>
    </row>
    <row r="289" spans="2:22" customFormat="1" ht="29.25" customHeight="1">
      <c r="B289" s="5"/>
      <c r="C289" s="9"/>
      <c r="D289" s="15"/>
      <c r="G289" s="175"/>
      <c r="H289" s="176"/>
      <c r="I289" s="176"/>
      <c r="J289" s="176"/>
      <c r="K289" s="175"/>
      <c r="L289" s="177"/>
      <c r="M289" s="177"/>
      <c r="O289" s="257"/>
      <c r="P289" s="257"/>
      <c r="Q289" s="257"/>
      <c r="R289" s="258"/>
      <c r="S289" s="257"/>
      <c r="T289" s="257"/>
      <c r="U289" s="257"/>
      <c r="V289" s="257"/>
    </row>
    <row r="290" spans="2:22" customFormat="1" ht="29.25" customHeight="1">
      <c r="B290" s="5"/>
      <c r="C290" s="9"/>
      <c r="D290" s="15"/>
      <c r="G290" s="175"/>
      <c r="H290" s="176"/>
      <c r="I290" s="176"/>
      <c r="J290" s="176"/>
      <c r="K290" s="175"/>
      <c r="L290" s="177"/>
      <c r="M290" s="177"/>
      <c r="O290" s="257"/>
      <c r="P290" s="257"/>
      <c r="Q290" s="257"/>
      <c r="R290" s="258"/>
      <c r="S290" s="257"/>
      <c r="T290" s="257"/>
      <c r="U290" s="257"/>
      <c r="V290" s="257"/>
    </row>
    <row r="291" spans="2:22" customFormat="1" ht="29.25" customHeight="1">
      <c r="B291" s="5"/>
      <c r="C291" s="9"/>
      <c r="D291" s="15"/>
      <c r="G291" s="175"/>
      <c r="H291" s="176"/>
      <c r="I291" s="176"/>
      <c r="J291" s="176"/>
      <c r="K291" s="175"/>
      <c r="L291" s="177"/>
      <c r="M291" s="177"/>
      <c r="O291" s="257"/>
      <c r="P291" s="257"/>
      <c r="Q291" s="257"/>
      <c r="R291" s="258"/>
      <c r="S291" s="257"/>
      <c r="T291" s="257"/>
      <c r="U291" s="257"/>
      <c r="V291" s="257"/>
    </row>
    <row r="292" spans="2:22" customFormat="1" ht="29.25" customHeight="1">
      <c r="B292" s="5"/>
      <c r="C292" s="9"/>
      <c r="D292" s="15"/>
      <c r="G292" s="175"/>
      <c r="H292" s="176"/>
      <c r="I292" s="176"/>
      <c r="J292" s="176"/>
      <c r="K292" s="175"/>
      <c r="L292" s="177"/>
      <c r="M292" s="177"/>
      <c r="O292" s="257"/>
      <c r="P292" s="257"/>
      <c r="Q292" s="257"/>
      <c r="R292" s="258"/>
      <c r="S292" s="257"/>
      <c r="T292" s="257"/>
      <c r="U292" s="257"/>
      <c r="V292" s="257"/>
    </row>
    <row r="293" spans="2:22" customFormat="1" ht="29.25" customHeight="1">
      <c r="B293" s="5"/>
      <c r="C293" s="9"/>
      <c r="D293" s="15"/>
      <c r="G293" s="175"/>
      <c r="H293" s="176"/>
      <c r="I293" s="176"/>
      <c r="J293" s="176"/>
      <c r="K293" s="175"/>
      <c r="L293" s="177"/>
      <c r="M293" s="177"/>
      <c r="O293" s="257"/>
      <c r="P293" s="257"/>
      <c r="Q293" s="257"/>
      <c r="R293" s="258"/>
      <c r="S293" s="257"/>
      <c r="T293" s="257"/>
      <c r="U293" s="257"/>
      <c r="V293" s="257"/>
    </row>
    <row r="294" spans="2:22" customFormat="1" ht="29.25" customHeight="1">
      <c r="B294" s="5"/>
      <c r="C294" s="9"/>
      <c r="D294" s="15"/>
      <c r="G294" s="175"/>
      <c r="H294" s="176"/>
      <c r="I294" s="176"/>
      <c r="J294" s="176"/>
      <c r="K294" s="175"/>
      <c r="L294" s="177"/>
      <c r="M294" s="177"/>
      <c r="O294" s="257"/>
      <c r="P294" s="257"/>
      <c r="Q294" s="257"/>
      <c r="R294" s="258"/>
      <c r="S294" s="257"/>
      <c r="T294" s="257"/>
      <c r="U294" s="257"/>
      <c r="V294" s="257"/>
    </row>
    <row r="295" spans="2:22" customFormat="1" ht="29.25" customHeight="1">
      <c r="B295" s="5"/>
      <c r="C295" s="9"/>
      <c r="D295" s="15"/>
      <c r="G295" s="175"/>
      <c r="H295" s="176"/>
      <c r="I295" s="176"/>
      <c r="J295" s="176"/>
      <c r="K295" s="175"/>
      <c r="L295" s="177"/>
      <c r="M295" s="177"/>
      <c r="O295" s="257"/>
      <c r="P295" s="257"/>
      <c r="Q295" s="257"/>
      <c r="R295" s="258"/>
      <c r="S295" s="257"/>
      <c r="T295" s="257"/>
      <c r="U295" s="257"/>
      <c r="V295" s="257"/>
    </row>
    <row r="296" spans="2:22" customFormat="1" ht="29.25" customHeight="1">
      <c r="B296" s="5"/>
      <c r="C296" s="9"/>
      <c r="D296" s="15"/>
      <c r="G296" s="175"/>
      <c r="H296" s="176"/>
      <c r="I296" s="176"/>
      <c r="J296" s="176"/>
      <c r="K296" s="175"/>
      <c r="L296" s="177"/>
      <c r="M296" s="177"/>
      <c r="O296" s="257"/>
      <c r="P296" s="257"/>
      <c r="Q296" s="257"/>
      <c r="R296" s="258"/>
      <c r="S296" s="257"/>
      <c r="T296" s="257"/>
      <c r="U296" s="257"/>
      <c r="V296" s="257"/>
    </row>
    <row r="297" spans="2:22" customFormat="1" ht="29.25" customHeight="1">
      <c r="B297" s="5"/>
      <c r="C297" s="9"/>
      <c r="D297" s="15"/>
      <c r="G297" s="175"/>
      <c r="H297" s="176"/>
      <c r="I297" s="176"/>
      <c r="J297" s="176"/>
      <c r="K297" s="175"/>
      <c r="L297" s="177"/>
      <c r="M297" s="177"/>
      <c r="O297" s="257"/>
      <c r="P297" s="257"/>
      <c r="Q297" s="257"/>
      <c r="R297" s="258"/>
      <c r="S297" s="257"/>
      <c r="T297" s="257"/>
      <c r="U297" s="257"/>
      <c r="V297" s="257"/>
    </row>
    <row r="298" spans="2:22" customFormat="1" ht="29.25" customHeight="1">
      <c r="B298" s="5"/>
      <c r="C298" s="9"/>
      <c r="D298" s="15"/>
      <c r="G298" s="175"/>
      <c r="H298" s="176"/>
      <c r="I298" s="176"/>
      <c r="J298" s="176"/>
      <c r="K298" s="175"/>
      <c r="L298" s="177"/>
      <c r="M298" s="177"/>
      <c r="O298" s="257"/>
      <c r="P298" s="257"/>
      <c r="Q298" s="257"/>
      <c r="R298" s="258"/>
      <c r="S298" s="257"/>
      <c r="T298" s="257"/>
      <c r="U298" s="257"/>
      <c r="V298" s="257"/>
    </row>
    <row r="299" spans="2:22" customFormat="1" ht="29.25" customHeight="1">
      <c r="B299" s="5"/>
      <c r="C299" s="9"/>
      <c r="D299" s="15"/>
      <c r="G299" s="175"/>
      <c r="H299" s="176"/>
      <c r="I299" s="176"/>
      <c r="J299" s="176"/>
      <c r="K299" s="175"/>
      <c r="L299" s="177"/>
      <c r="M299" s="177"/>
      <c r="O299" s="257"/>
      <c r="P299" s="257"/>
      <c r="Q299" s="257"/>
      <c r="R299" s="258"/>
      <c r="S299" s="257"/>
      <c r="T299" s="257"/>
      <c r="U299" s="257"/>
      <c r="V299" s="257"/>
    </row>
    <row r="300" spans="2:22" customFormat="1" ht="29.25" customHeight="1">
      <c r="B300" s="5"/>
      <c r="C300" s="9"/>
      <c r="D300" s="15"/>
      <c r="G300" s="175"/>
      <c r="H300" s="176"/>
      <c r="I300" s="176"/>
      <c r="J300" s="176"/>
      <c r="K300" s="175"/>
      <c r="L300" s="177"/>
      <c r="M300" s="177"/>
      <c r="O300" s="257"/>
      <c r="P300" s="257"/>
      <c r="Q300" s="257"/>
      <c r="R300" s="258"/>
      <c r="S300" s="257"/>
      <c r="T300" s="257"/>
      <c r="U300" s="257"/>
      <c r="V300" s="257"/>
    </row>
    <row r="301" spans="2:22" customFormat="1" ht="29.25" customHeight="1">
      <c r="B301" s="5"/>
      <c r="C301" s="9"/>
      <c r="D301" s="15"/>
      <c r="G301" s="175"/>
      <c r="H301" s="176"/>
      <c r="I301" s="176"/>
      <c r="J301" s="176"/>
      <c r="K301" s="175"/>
      <c r="L301" s="177"/>
      <c r="M301" s="177"/>
      <c r="O301" s="257"/>
      <c r="P301" s="257"/>
      <c r="Q301" s="257"/>
      <c r="R301" s="258"/>
      <c r="S301" s="257"/>
      <c r="T301" s="257"/>
      <c r="U301" s="257"/>
      <c r="V301" s="257"/>
    </row>
    <row r="302" spans="2:22" customFormat="1" ht="29.25" customHeight="1">
      <c r="B302" s="5"/>
      <c r="C302" s="9"/>
      <c r="D302" s="15"/>
      <c r="G302" s="175"/>
      <c r="H302" s="176"/>
      <c r="I302" s="176"/>
      <c r="J302" s="176"/>
      <c r="K302" s="175"/>
      <c r="L302" s="177"/>
      <c r="M302" s="177"/>
      <c r="O302" s="257"/>
      <c r="P302" s="257"/>
      <c r="Q302" s="257"/>
      <c r="R302" s="258"/>
      <c r="S302" s="257"/>
      <c r="T302" s="257"/>
      <c r="U302" s="257"/>
      <c r="V302" s="257"/>
    </row>
    <row r="303" spans="2:22" customFormat="1" ht="29.25" customHeight="1">
      <c r="B303" s="5"/>
      <c r="C303" s="9"/>
      <c r="D303" s="15"/>
      <c r="G303" s="175"/>
      <c r="H303" s="176"/>
      <c r="I303" s="176"/>
      <c r="J303" s="176"/>
      <c r="K303" s="175"/>
      <c r="L303" s="177"/>
      <c r="M303" s="177"/>
      <c r="O303" s="257"/>
      <c r="P303" s="257"/>
      <c r="Q303" s="257"/>
      <c r="R303" s="258"/>
      <c r="S303" s="257"/>
      <c r="T303" s="257"/>
      <c r="U303" s="257"/>
      <c r="V303" s="257"/>
    </row>
    <row r="304" spans="2:22" customFormat="1" ht="29.25" customHeight="1">
      <c r="B304" s="5"/>
      <c r="C304" s="9"/>
      <c r="D304" s="15"/>
      <c r="G304" s="175"/>
      <c r="H304" s="176"/>
      <c r="I304" s="176"/>
      <c r="J304" s="176"/>
      <c r="K304" s="175"/>
      <c r="L304" s="177"/>
      <c r="M304" s="177"/>
      <c r="O304" s="257"/>
      <c r="P304" s="257"/>
      <c r="Q304" s="257"/>
      <c r="R304" s="258"/>
      <c r="S304" s="257"/>
      <c r="T304" s="257"/>
      <c r="U304" s="257"/>
      <c r="V304" s="257"/>
    </row>
    <row r="305" spans="2:22" customFormat="1" ht="29.25" customHeight="1">
      <c r="B305" s="5"/>
      <c r="C305" s="9"/>
      <c r="D305" s="15"/>
      <c r="G305" s="175"/>
      <c r="H305" s="176"/>
      <c r="I305" s="176"/>
      <c r="J305" s="176"/>
      <c r="K305" s="175"/>
      <c r="L305" s="177"/>
      <c r="M305" s="177"/>
      <c r="O305" s="257"/>
      <c r="P305" s="257"/>
      <c r="Q305" s="257"/>
      <c r="R305" s="258"/>
      <c r="S305" s="257"/>
      <c r="T305" s="257"/>
      <c r="U305" s="257"/>
      <c r="V305" s="257"/>
    </row>
    <row r="306" spans="2:22" customFormat="1" ht="29.25" customHeight="1">
      <c r="B306" s="5"/>
      <c r="C306" s="9"/>
      <c r="D306" s="15"/>
      <c r="G306" s="175"/>
      <c r="H306" s="176"/>
      <c r="I306" s="176"/>
      <c r="J306" s="176"/>
      <c r="K306" s="175"/>
      <c r="L306" s="177"/>
      <c r="M306" s="177"/>
      <c r="O306" s="257"/>
      <c r="P306" s="257"/>
      <c r="Q306" s="257"/>
      <c r="R306" s="258"/>
      <c r="S306" s="257"/>
      <c r="T306" s="257"/>
      <c r="U306" s="257"/>
      <c r="V306" s="257"/>
    </row>
    <row r="307" spans="2:22" customFormat="1" ht="29.25" customHeight="1">
      <c r="B307" s="5"/>
      <c r="C307" s="9"/>
      <c r="D307" s="15"/>
      <c r="G307" s="175"/>
      <c r="H307" s="176"/>
      <c r="I307" s="176"/>
      <c r="J307" s="176"/>
      <c r="K307" s="175"/>
      <c r="L307" s="177"/>
      <c r="M307" s="177"/>
      <c r="O307" s="257"/>
      <c r="P307" s="257"/>
      <c r="Q307" s="257"/>
      <c r="R307" s="258"/>
      <c r="S307" s="257"/>
      <c r="T307" s="257"/>
      <c r="U307" s="257"/>
      <c r="V307" s="257"/>
    </row>
    <row r="308" spans="2:22" customFormat="1" ht="29.25" customHeight="1">
      <c r="B308" s="5"/>
      <c r="C308" s="9"/>
      <c r="D308" s="15"/>
      <c r="G308" s="175"/>
      <c r="H308" s="176"/>
      <c r="I308" s="176"/>
      <c r="J308" s="176"/>
      <c r="K308" s="175"/>
      <c r="L308" s="177"/>
      <c r="M308" s="177"/>
      <c r="O308" s="257"/>
      <c r="P308" s="257"/>
      <c r="Q308" s="257"/>
      <c r="R308" s="258"/>
      <c r="S308" s="257"/>
      <c r="T308" s="257"/>
      <c r="U308" s="257"/>
      <c r="V308" s="257"/>
    </row>
    <row r="309" spans="2:22" customFormat="1" ht="29.25" customHeight="1">
      <c r="B309" s="5"/>
      <c r="C309" s="9"/>
      <c r="D309" s="15"/>
      <c r="G309" s="175"/>
      <c r="H309" s="176"/>
      <c r="I309" s="176"/>
      <c r="J309" s="176"/>
      <c r="K309" s="175"/>
      <c r="L309" s="177"/>
      <c r="M309" s="177"/>
      <c r="O309" s="257"/>
      <c r="P309" s="257"/>
      <c r="Q309" s="257"/>
      <c r="R309" s="258"/>
      <c r="S309" s="257"/>
      <c r="T309" s="257"/>
      <c r="U309" s="257"/>
      <c r="V309" s="257"/>
    </row>
    <row r="310" spans="2:22" customFormat="1" ht="29.25" customHeight="1">
      <c r="B310" s="5"/>
      <c r="C310" s="9"/>
      <c r="D310" s="15"/>
      <c r="G310" s="175"/>
      <c r="H310" s="176"/>
      <c r="I310" s="176"/>
      <c r="J310" s="176"/>
      <c r="K310" s="175"/>
      <c r="L310" s="177"/>
      <c r="M310" s="177"/>
      <c r="O310" s="257"/>
      <c r="P310" s="257"/>
      <c r="Q310" s="257"/>
      <c r="R310" s="258"/>
      <c r="S310" s="257"/>
      <c r="T310" s="257"/>
      <c r="U310" s="257"/>
      <c r="V310" s="257"/>
    </row>
    <row r="311" spans="2:22" customFormat="1" ht="29.25" customHeight="1">
      <c r="B311" s="5"/>
      <c r="C311" s="9"/>
      <c r="D311" s="15"/>
      <c r="G311" s="175"/>
      <c r="H311" s="176"/>
      <c r="I311" s="176"/>
      <c r="J311" s="176"/>
      <c r="K311" s="175"/>
      <c r="L311" s="177"/>
      <c r="M311" s="177"/>
      <c r="O311" s="257"/>
      <c r="P311" s="257"/>
      <c r="Q311" s="257"/>
      <c r="R311" s="258"/>
      <c r="S311" s="257"/>
      <c r="T311" s="257"/>
      <c r="U311" s="257"/>
      <c r="V311" s="257"/>
    </row>
    <row r="312" spans="2:22" customFormat="1" ht="29.25" customHeight="1">
      <c r="B312" s="5"/>
      <c r="C312" s="9"/>
      <c r="D312" s="15"/>
      <c r="G312" s="175"/>
      <c r="H312" s="176"/>
      <c r="I312" s="176"/>
      <c r="J312" s="176"/>
      <c r="K312" s="175"/>
      <c r="L312" s="177"/>
      <c r="M312" s="177"/>
      <c r="O312" s="257"/>
      <c r="P312" s="257"/>
      <c r="Q312" s="257"/>
      <c r="R312" s="258"/>
      <c r="S312" s="257"/>
      <c r="T312" s="257"/>
      <c r="U312" s="257"/>
      <c r="V312" s="257"/>
    </row>
    <row r="313" spans="2:22" customFormat="1" ht="29.25" customHeight="1">
      <c r="B313" s="5"/>
      <c r="C313" s="9"/>
      <c r="D313" s="15"/>
      <c r="G313" s="175"/>
      <c r="H313" s="176"/>
      <c r="I313" s="176"/>
      <c r="J313" s="176"/>
      <c r="K313" s="175"/>
      <c r="L313" s="177"/>
      <c r="M313" s="177"/>
      <c r="O313" s="257"/>
      <c r="P313" s="257"/>
      <c r="Q313" s="257"/>
      <c r="R313" s="258"/>
      <c r="S313" s="257"/>
      <c r="T313" s="257"/>
      <c r="U313" s="257"/>
      <c r="V313" s="257"/>
    </row>
    <row r="314" spans="2:22" customFormat="1" ht="29.25" customHeight="1">
      <c r="B314" s="5"/>
      <c r="C314" s="9"/>
      <c r="D314" s="15"/>
      <c r="G314" s="175"/>
      <c r="H314" s="176"/>
      <c r="I314" s="176"/>
      <c r="J314" s="176"/>
      <c r="K314" s="175"/>
      <c r="L314" s="177"/>
      <c r="M314" s="177"/>
      <c r="O314" s="257"/>
      <c r="P314" s="257"/>
      <c r="Q314" s="257"/>
      <c r="R314" s="258"/>
      <c r="S314" s="257"/>
      <c r="T314" s="257"/>
      <c r="U314" s="257"/>
      <c r="V314" s="257"/>
    </row>
    <row r="315" spans="2:22" customFormat="1" ht="29.25" customHeight="1">
      <c r="B315" s="5"/>
      <c r="C315" s="9"/>
      <c r="D315" s="15"/>
      <c r="G315" s="175"/>
      <c r="H315" s="176"/>
      <c r="I315" s="176"/>
      <c r="J315" s="176"/>
      <c r="K315" s="175"/>
      <c r="L315" s="177"/>
      <c r="M315" s="177"/>
      <c r="O315" s="257"/>
      <c r="P315" s="257"/>
      <c r="Q315" s="257"/>
      <c r="R315" s="258"/>
      <c r="S315" s="257"/>
      <c r="T315" s="257"/>
      <c r="U315" s="257"/>
      <c r="V315" s="257"/>
    </row>
    <row r="316" spans="2:22" customFormat="1" ht="29.25" customHeight="1">
      <c r="B316" s="5"/>
      <c r="C316" s="9"/>
      <c r="D316" s="15"/>
      <c r="G316" s="175"/>
      <c r="H316" s="176"/>
      <c r="I316" s="176"/>
      <c r="J316" s="176"/>
      <c r="K316" s="175"/>
      <c r="L316" s="177"/>
      <c r="M316" s="177"/>
      <c r="O316" s="257"/>
      <c r="P316" s="257"/>
      <c r="Q316" s="257"/>
      <c r="R316" s="258"/>
      <c r="S316" s="257"/>
      <c r="T316" s="257"/>
      <c r="U316" s="257"/>
      <c r="V316" s="257"/>
    </row>
    <row r="317" spans="2:22" customFormat="1" ht="29.25" customHeight="1">
      <c r="B317" s="5"/>
      <c r="C317" s="9"/>
      <c r="D317" s="15"/>
      <c r="G317" s="175"/>
      <c r="H317" s="176"/>
      <c r="I317" s="176"/>
      <c r="J317" s="176"/>
      <c r="K317" s="175"/>
      <c r="L317" s="177"/>
      <c r="M317" s="177"/>
      <c r="O317" s="257"/>
      <c r="P317" s="257"/>
      <c r="Q317" s="257"/>
      <c r="R317" s="258"/>
      <c r="S317" s="257"/>
      <c r="T317" s="257"/>
      <c r="U317" s="257"/>
      <c r="V317" s="257"/>
    </row>
    <row r="318" spans="2:22" customFormat="1" ht="29.25" customHeight="1">
      <c r="B318" s="5"/>
      <c r="C318" s="9"/>
      <c r="D318" s="15"/>
      <c r="G318" s="175"/>
      <c r="H318" s="176"/>
      <c r="I318" s="176"/>
      <c r="J318" s="176"/>
      <c r="K318" s="175"/>
      <c r="L318" s="177"/>
      <c r="M318" s="177"/>
      <c r="O318" s="257"/>
      <c r="P318" s="257"/>
      <c r="Q318" s="257"/>
      <c r="R318" s="258"/>
      <c r="S318" s="257"/>
      <c r="T318" s="257"/>
      <c r="U318" s="257"/>
      <c r="V318" s="257"/>
    </row>
    <row r="319" spans="2:22" customFormat="1" ht="29.25" customHeight="1">
      <c r="B319" s="5"/>
      <c r="C319" s="9"/>
      <c r="D319" s="15"/>
      <c r="G319" s="175"/>
      <c r="H319" s="176"/>
      <c r="I319" s="176"/>
      <c r="J319" s="176"/>
      <c r="K319" s="175"/>
      <c r="L319" s="177"/>
      <c r="M319" s="177"/>
      <c r="O319" s="257"/>
      <c r="P319" s="257"/>
      <c r="Q319" s="257"/>
      <c r="R319" s="258"/>
      <c r="S319" s="257"/>
      <c r="T319" s="257"/>
      <c r="U319" s="257"/>
      <c r="V319" s="257"/>
    </row>
    <row r="320" spans="2:22" customFormat="1" ht="29.25" customHeight="1">
      <c r="B320" s="5"/>
      <c r="C320" s="9"/>
      <c r="D320" s="15"/>
      <c r="G320" s="175"/>
      <c r="H320" s="176"/>
      <c r="I320" s="176"/>
      <c r="J320" s="176"/>
      <c r="K320" s="175"/>
      <c r="L320" s="177"/>
      <c r="M320" s="177"/>
      <c r="O320" s="257"/>
      <c r="P320" s="257"/>
      <c r="Q320" s="257"/>
      <c r="R320" s="258"/>
      <c r="S320" s="257"/>
      <c r="T320" s="257"/>
      <c r="U320" s="257"/>
      <c r="V320" s="257"/>
    </row>
    <row r="321" spans="2:22" customFormat="1" ht="29.25" customHeight="1">
      <c r="B321" s="5"/>
      <c r="C321" s="9"/>
      <c r="D321" s="15"/>
      <c r="G321" s="175"/>
      <c r="H321" s="176"/>
      <c r="I321" s="176"/>
      <c r="J321" s="176"/>
      <c r="K321" s="175"/>
      <c r="L321" s="177"/>
      <c r="M321" s="177"/>
      <c r="O321" s="257"/>
      <c r="P321" s="257"/>
      <c r="Q321" s="257"/>
      <c r="R321" s="258"/>
      <c r="S321" s="257"/>
      <c r="T321" s="257"/>
      <c r="U321" s="257"/>
      <c r="V321" s="257"/>
    </row>
    <row r="322" spans="2:22" customFormat="1" ht="29.25" customHeight="1">
      <c r="B322" s="5"/>
      <c r="C322" s="9"/>
      <c r="D322" s="15"/>
      <c r="G322" s="175"/>
      <c r="H322" s="176"/>
      <c r="I322" s="176"/>
      <c r="J322" s="176"/>
      <c r="K322" s="175"/>
      <c r="L322" s="177"/>
      <c r="M322" s="177"/>
      <c r="O322" s="257"/>
      <c r="P322" s="257"/>
      <c r="Q322" s="257"/>
      <c r="R322" s="258"/>
      <c r="S322" s="257"/>
      <c r="T322" s="257"/>
      <c r="U322" s="257"/>
      <c r="V322" s="257"/>
    </row>
    <row r="323" spans="2:22" customFormat="1" ht="29.25" customHeight="1">
      <c r="B323" s="5"/>
      <c r="C323" s="9"/>
      <c r="D323" s="15"/>
      <c r="G323" s="175"/>
      <c r="H323" s="176"/>
      <c r="I323" s="176"/>
      <c r="J323" s="176"/>
      <c r="K323" s="175"/>
      <c r="L323" s="177"/>
      <c r="M323" s="177"/>
      <c r="O323" s="257"/>
      <c r="P323" s="257"/>
      <c r="Q323" s="257"/>
      <c r="R323" s="258"/>
      <c r="S323" s="257"/>
      <c r="T323" s="257"/>
      <c r="U323" s="257"/>
      <c r="V323" s="257"/>
    </row>
    <row r="324" spans="2:22" customFormat="1" ht="29.25" customHeight="1">
      <c r="B324" s="5"/>
      <c r="C324" s="9"/>
      <c r="D324" s="15"/>
      <c r="G324" s="175"/>
      <c r="H324" s="176"/>
      <c r="I324" s="176"/>
      <c r="J324" s="176"/>
      <c r="K324" s="175"/>
      <c r="L324" s="177"/>
      <c r="M324" s="177"/>
      <c r="O324" s="257"/>
      <c r="P324" s="257"/>
      <c r="Q324" s="257"/>
      <c r="R324" s="258"/>
      <c r="S324" s="257"/>
      <c r="T324" s="257"/>
      <c r="U324" s="257"/>
      <c r="V324" s="257"/>
    </row>
    <row r="325" spans="2:22" customFormat="1" ht="29.25" customHeight="1">
      <c r="B325" s="5"/>
      <c r="C325" s="9"/>
      <c r="D325" s="15"/>
      <c r="G325" s="175"/>
      <c r="H325" s="176"/>
      <c r="I325" s="176"/>
      <c r="J325" s="176"/>
      <c r="K325" s="175"/>
      <c r="L325" s="177"/>
      <c r="M325" s="177"/>
      <c r="O325" s="257"/>
      <c r="P325" s="257"/>
      <c r="Q325" s="257"/>
      <c r="R325" s="258"/>
      <c r="S325" s="257"/>
      <c r="T325" s="257"/>
      <c r="U325" s="257"/>
      <c r="V325" s="257"/>
    </row>
    <row r="326" spans="2:22" customFormat="1" ht="29.25" customHeight="1">
      <c r="B326" s="5"/>
      <c r="C326" s="9"/>
      <c r="D326" s="15"/>
      <c r="G326" s="175"/>
      <c r="H326" s="176"/>
      <c r="I326" s="176"/>
      <c r="J326" s="176"/>
      <c r="K326" s="175"/>
      <c r="L326" s="177"/>
      <c r="M326" s="177"/>
      <c r="O326" s="257"/>
      <c r="P326" s="257"/>
      <c r="Q326" s="257"/>
      <c r="R326" s="258"/>
      <c r="S326" s="257"/>
      <c r="T326" s="257"/>
      <c r="U326" s="257"/>
      <c r="V326" s="257"/>
    </row>
    <row r="327" spans="2:22" customFormat="1" ht="29.25" customHeight="1">
      <c r="B327" s="5"/>
      <c r="C327" s="9"/>
      <c r="D327" s="15"/>
      <c r="G327" s="175"/>
      <c r="H327" s="176"/>
      <c r="I327" s="176"/>
      <c r="J327" s="176"/>
      <c r="K327" s="175"/>
      <c r="L327" s="177"/>
      <c r="M327" s="177"/>
      <c r="O327" s="257"/>
      <c r="P327" s="257"/>
      <c r="Q327" s="257"/>
      <c r="R327" s="258"/>
      <c r="S327" s="257"/>
      <c r="T327" s="257"/>
      <c r="U327" s="257"/>
      <c r="V327" s="257"/>
    </row>
    <row r="328" spans="2:22" customFormat="1" ht="29.25" customHeight="1">
      <c r="B328" s="5"/>
      <c r="C328" s="9"/>
      <c r="D328" s="15"/>
      <c r="G328" s="175"/>
      <c r="H328" s="176"/>
      <c r="I328" s="176"/>
      <c r="J328" s="176"/>
      <c r="K328" s="175"/>
      <c r="L328" s="177"/>
      <c r="M328" s="177"/>
      <c r="O328" s="257"/>
      <c r="P328" s="257"/>
      <c r="Q328" s="257"/>
      <c r="R328" s="258"/>
      <c r="S328" s="257"/>
      <c r="T328" s="257"/>
      <c r="U328" s="257"/>
      <c r="V328" s="257"/>
    </row>
    <row r="329" spans="2:22" customFormat="1" ht="29.25" customHeight="1">
      <c r="B329" s="5"/>
      <c r="C329" s="9"/>
      <c r="D329" s="15"/>
      <c r="G329" s="175"/>
      <c r="H329" s="176"/>
      <c r="I329" s="176"/>
      <c r="J329" s="176"/>
      <c r="K329" s="175"/>
      <c r="L329" s="177"/>
      <c r="M329" s="177"/>
      <c r="O329" s="257"/>
      <c r="P329" s="257"/>
      <c r="Q329" s="257"/>
      <c r="R329" s="258"/>
      <c r="S329" s="257"/>
      <c r="T329" s="257"/>
      <c r="U329" s="257"/>
      <c r="V329" s="257"/>
    </row>
    <row r="330" spans="2:22" customFormat="1" ht="29.25" customHeight="1">
      <c r="B330" s="5"/>
      <c r="C330" s="9"/>
      <c r="D330" s="15"/>
      <c r="G330" s="175"/>
      <c r="H330" s="176"/>
      <c r="I330" s="176"/>
      <c r="J330" s="176"/>
      <c r="K330" s="175"/>
      <c r="L330" s="177"/>
      <c r="M330" s="177"/>
      <c r="O330" s="257"/>
      <c r="P330" s="257"/>
      <c r="Q330" s="257"/>
      <c r="R330" s="258"/>
      <c r="S330" s="257"/>
      <c r="T330" s="257"/>
      <c r="U330" s="257"/>
      <c r="V330" s="257"/>
    </row>
    <row r="331" spans="2:22" customFormat="1" ht="29.25" customHeight="1">
      <c r="B331" s="5"/>
      <c r="C331" s="9"/>
      <c r="D331" s="15"/>
      <c r="G331" s="175"/>
      <c r="H331" s="176"/>
      <c r="I331" s="176"/>
      <c r="J331" s="176"/>
      <c r="K331" s="175"/>
      <c r="L331" s="177"/>
      <c r="M331" s="177"/>
      <c r="O331" s="257"/>
      <c r="P331" s="257"/>
      <c r="Q331" s="257"/>
      <c r="R331" s="258"/>
      <c r="S331" s="257"/>
      <c r="T331" s="257"/>
      <c r="U331" s="257"/>
      <c r="V331" s="257"/>
    </row>
    <row r="332" spans="2:22" customFormat="1" ht="29.25" customHeight="1">
      <c r="B332" s="5"/>
      <c r="C332" s="9"/>
      <c r="D332" s="15"/>
      <c r="G332" s="175"/>
      <c r="H332" s="176"/>
      <c r="I332" s="176"/>
      <c r="J332" s="176"/>
      <c r="K332" s="175"/>
      <c r="L332" s="177"/>
      <c r="M332" s="177"/>
      <c r="O332" s="257"/>
      <c r="P332" s="257"/>
      <c r="Q332" s="257"/>
      <c r="R332" s="258"/>
      <c r="S332" s="257"/>
      <c r="T332" s="257"/>
      <c r="U332" s="257"/>
      <c r="V332" s="257"/>
    </row>
    <row r="333" spans="2:22" customFormat="1" ht="29.25" customHeight="1">
      <c r="B333" s="5"/>
      <c r="C333" s="9"/>
      <c r="D333" s="15"/>
      <c r="G333" s="175"/>
      <c r="H333" s="176"/>
      <c r="I333" s="176"/>
      <c r="J333" s="176"/>
      <c r="K333" s="175"/>
      <c r="L333" s="177"/>
      <c r="M333" s="177"/>
      <c r="O333" s="257"/>
      <c r="P333" s="257"/>
      <c r="Q333" s="257"/>
      <c r="R333" s="258"/>
      <c r="S333" s="257"/>
      <c r="T333" s="257"/>
      <c r="U333" s="257"/>
      <c r="V333" s="257"/>
    </row>
    <row r="334" spans="2:22" customFormat="1" ht="29.25" customHeight="1">
      <c r="B334" s="5"/>
      <c r="C334" s="9"/>
      <c r="D334" s="15"/>
      <c r="G334" s="175"/>
      <c r="H334" s="176"/>
      <c r="I334" s="176"/>
      <c r="J334" s="176"/>
      <c r="K334" s="175"/>
      <c r="L334" s="177"/>
      <c r="M334" s="177"/>
      <c r="O334" s="257"/>
      <c r="P334" s="257"/>
      <c r="Q334" s="257"/>
      <c r="R334" s="258"/>
      <c r="S334" s="257"/>
      <c r="T334" s="257"/>
      <c r="U334" s="257"/>
      <c r="V334" s="257"/>
    </row>
    <row r="335" spans="2:22" customFormat="1" ht="29.25" customHeight="1">
      <c r="B335" s="5"/>
      <c r="C335" s="9"/>
      <c r="D335" s="15"/>
      <c r="G335" s="175"/>
      <c r="H335" s="176"/>
      <c r="I335" s="176"/>
      <c r="J335" s="176"/>
      <c r="K335" s="175"/>
      <c r="L335" s="177"/>
      <c r="M335" s="177"/>
      <c r="O335" s="257"/>
      <c r="P335" s="257"/>
      <c r="Q335" s="257"/>
      <c r="R335" s="258"/>
      <c r="S335" s="257"/>
      <c r="T335" s="257"/>
      <c r="U335" s="257"/>
      <c r="V335" s="257"/>
    </row>
    <row r="336" spans="2:22" customFormat="1" ht="29.25" customHeight="1">
      <c r="B336" s="5"/>
      <c r="C336" s="9"/>
      <c r="D336" s="15"/>
      <c r="G336" s="175"/>
      <c r="H336" s="176"/>
      <c r="I336" s="176"/>
      <c r="J336" s="176"/>
      <c r="K336" s="175"/>
      <c r="L336" s="177"/>
      <c r="M336" s="177"/>
      <c r="O336" s="257"/>
      <c r="P336" s="257"/>
      <c r="Q336" s="257"/>
      <c r="R336" s="258"/>
      <c r="S336" s="257"/>
      <c r="T336" s="257"/>
      <c r="U336" s="257"/>
      <c r="V336" s="257"/>
    </row>
    <row r="337" spans="2:22" customFormat="1" ht="29.25" customHeight="1">
      <c r="B337" s="5"/>
      <c r="C337" s="9"/>
      <c r="D337" s="15"/>
      <c r="G337" s="175"/>
      <c r="H337" s="176"/>
      <c r="I337" s="176"/>
      <c r="J337" s="176"/>
      <c r="K337" s="175"/>
      <c r="L337" s="177"/>
      <c r="M337" s="177"/>
      <c r="O337" s="257"/>
      <c r="P337" s="257"/>
      <c r="Q337" s="257"/>
      <c r="R337" s="258"/>
      <c r="S337" s="257"/>
      <c r="T337" s="257"/>
      <c r="U337" s="257"/>
      <c r="V337" s="257"/>
    </row>
    <row r="338" spans="2:22" customFormat="1" ht="29.25" customHeight="1">
      <c r="B338" s="5"/>
      <c r="C338" s="9"/>
      <c r="D338" s="15"/>
      <c r="G338" s="175"/>
      <c r="H338" s="176"/>
      <c r="I338" s="176"/>
      <c r="J338" s="176"/>
      <c r="K338" s="175"/>
      <c r="L338" s="177"/>
      <c r="M338" s="177"/>
      <c r="O338" s="257"/>
      <c r="P338" s="257"/>
      <c r="Q338" s="257"/>
      <c r="R338" s="258"/>
      <c r="S338" s="257"/>
      <c r="T338" s="257"/>
      <c r="U338" s="257"/>
      <c r="V338" s="257"/>
    </row>
    <row r="339" spans="2:22" customFormat="1" ht="29.25" customHeight="1">
      <c r="B339" s="5"/>
      <c r="C339" s="9"/>
      <c r="D339" s="15"/>
      <c r="G339" s="175"/>
      <c r="H339" s="176"/>
      <c r="I339" s="176"/>
      <c r="J339" s="176"/>
      <c r="K339" s="175"/>
      <c r="L339" s="177"/>
      <c r="M339" s="177"/>
      <c r="O339" s="257"/>
      <c r="P339" s="257"/>
      <c r="Q339" s="257"/>
      <c r="R339" s="258"/>
      <c r="S339" s="257"/>
      <c r="T339" s="257"/>
      <c r="U339" s="257"/>
      <c r="V339" s="257"/>
    </row>
    <row r="340" spans="2:22" customFormat="1" ht="29.25" customHeight="1">
      <c r="B340" s="5"/>
      <c r="C340" s="9"/>
      <c r="D340" s="15"/>
      <c r="G340" s="175"/>
      <c r="H340" s="176"/>
      <c r="I340" s="176"/>
      <c r="J340" s="176"/>
      <c r="K340" s="175"/>
      <c r="L340" s="177"/>
      <c r="M340" s="177"/>
      <c r="O340" s="257"/>
      <c r="P340" s="257"/>
      <c r="Q340" s="257"/>
      <c r="R340" s="258"/>
      <c r="S340" s="257"/>
      <c r="T340" s="257"/>
      <c r="U340" s="257"/>
      <c r="V340" s="257"/>
    </row>
    <row r="341" spans="2:22" customFormat="1" ht="29.25" customHeight="1">
      <c r="B341" s="5"/>
      <c r="C341" s="9"/>
      <c r="D341" s="15"/>
      <c r="G341" s="175"/>
      <c r="H341" s="176"/>
      <c r="I341" s="176"/>
      <c r="J341" s="176"/>
      <c r="K341" s="175"/>
      <c r="L341" s="177"/>
      <c r="M341" s="177"/>
      <c r="O341" s="257"/>
      <c r="P341" s="257"/>
      <c r="Q341" s="257"/>
      <c r="R341" s="258"/>
      <c r="S341" s="257"/>
      <c r="T341" s="257"/>
      <c r="U341" s="257"/>
      <c r="V341" s="257"/>
    </row>
    <row r="342" spans="2:22" customFormat="1" ht="29.25" customHeight="1">
      <c r="B342" s="5"/>
      <c r="C342" s="9"/>
      <c r="D342" s="15"/>
      <c r="G342" s="175"/>
      <c r="H342" s="176"/>
      <c r="I342" s="176"/>
      <c r="J342" s="176"/>
      <c r="K342" s="175"/>
      <c r="L342" s="177"/>
      <c r="M342" s="177"/>
      <c r="O342" s="257"/>
      <c r="P342" s="257"/>
      <c r="Q342" s="257"/>
      <c r="R342" s="258"/>
      <c r="S342" s="257"/>
      <c r="T342" s="257"/>
      <c r="U342" s="257"/>
      <c r="V342" s="257"/>
    </row>
    <row r="343" spans="2:22" customFormat="1" ht="29.25" customHeight="1">
      <c r="B343" s="5"/>
      <c r="C343" s="9"/>
      <c r="D343" s="15"/>
      <c r="G343" s="175"/>
      <c r="H343" s="176"/>
      <c r="I343" s="176"/>
      <c r="J343" s="176"/>
      <c r="K343" s="175"/>
      <c r="L343" s="177"/>
      <c r="M343" s="177"/>
      <c r="O343" s="257"/>
      <c r="P343" s="257"/>
      <c r="Q343" s="257"/>
      <c r="R343" s="258"/>
      <c r="S343" s="257"/>
      <c r="T343" s="257"/>
      <c r="U343" s="257"/>
      <c r="V343" s="257"/>
    </row>
    <row r="344" spans="2:22" customFormat="1" ht="29.25" customHeight="1">
      <c r="B344" s="5"/>
      <c r="C344" s="9"/>
      <c r="D344" s="15"/>
      <c r="G344" s="175"/>
      <c r="H344" s="176"/>
      <c r="I344" s="176"/>
      <c r="J344" s="176"/>
      <c r="K344" s="175"/>
      <c r="L344" s="177"/>
      <c r="M344" s="177"/>
      <c r="O344" s="257"/>
      <c r="P344" s="257"/>
      <c r="Q344" s="257"/>
      <c r="R344" s="258"/>
      <c r="S344" s="257"/>
      <c r="T344" s="257"/>
      <c r="U344" s="257"/>
      <c r="V344" s="257"/>
    </row>
    <row r="345" spans="2:22" customFormat="1" ht="29.25" customHeight="1">
      <c r="B345" s="5"/>
      <c r="C345" s="9"/>
      <c r="D345" s="15"/>
      <c r="G345" s="175"/>
      <c r="H345" s="176"/>
      <c r="I345" s="176"/>
      <c r="J345" s="176"/>
      <c r="K345" s="175"/>
      <c r="L345" s="177"/>
      <c r="M345" s="177"/>
      <c r="O345" s="257"/>
      <c r="P345" s="257"/>
      <c r="Q345" s="257"/>
      <c r="R345" s="258"/>
      <c r="S345" s="257"/>
      <c r="T345" s="257"/>
      <c r="U345" s="257"/>
      <c r="V345" s="257"/>
    </row>
    <row r="346" spans="2:22" customFormat="1" ht="29.25" customHeight="1">
      <c r="B346" s="5"/>
      <c r="C346" s="9"/>
      <c r="D346" s="15"/>
      <c r="G346" s="175"/>
      <c r="H346" s="176"/>
      <c r="I346" s="176"/>
      <c r="J346" s="176"/>
      <c r="K346" s="175"/>
      <c r="L346" s="177"/>
      <c r="M346" s="177"/>
      <c r="O346" s="257"/>
      <c r="P346" s="257"/>
      <c r="Q346" s="257"/>
      <c r="R346" s="258"/>
      <c r="S346" s="257"/>
      <c r="T346" s="257"/>
      <c r="U346" s="257"/>
      <c r="V346" s="257"/>
    </row>
    <row r="347" spans="2:22" customFormat="1" ht="29.25" customHeight="1">
      <c r="B347" s="5"/>
      <c r="C347" s="9"/>
      <c r="D347" s="15"/>
      <c r="G347" s="175"/>
      <c r="H347" s="176"/>
      <c r="I347" s="176"/>
      <c r="J347" s="176"/>
      <c r="K347" s="175"/>
      <c r="L347" s="177"/>
      <c r="M347" s="177"/>
      <c r="O347" s="257"/>
      <c r="P347" s="257"/>
      <c r="Q347" s="257"/>
      <c r="R347" s="258"/>
      <c r="S347" s="257"/>
      <c r="T347" s="257"/>
      <c r="U347" s="257"/>
      <c r="V347" s="257"/>
    </row>
    <row r="348" spans="2:22" customFormat="1" ht="29.25" customHeight="1">
      <c r="B348" s="5"/>
      <c r="C348" s="9"/>
      <c r="D348" s="15"/>
      <c r="G348" s="175"/>
      <c r="H348" s="176"/>
      <c r="I348" s="176"/>
      <c r="J348" s="176"/>
      <c r="K348" s="175"/>
      <c r="L348" s="177"/>
      <c r="M348" s="177"/>
      <c r="O348" s="257"/>
      <c r="P348" s="257"/>
      <c r="Q348" s="257"/>
      <c r="R348" s="258"/>
      <c r="S348" s="257"/>
      <c r="T348" s="257"/>
      <c r="U348" s="257"/>
      <c r="V348" s="257"/>
    </row>
    <row r="349" spans="2:22" customFormat="1" ht="29.25" customHeight="1">
      <c r="B349" s="5"/>
      <c r="C349" s="9"/>
      <c r="D349" s="15"/>
      <c r="G349" s="175"/>
      <c r="H349" s="176"/>
      <c r="I349" s="176"/>
      <c r="J349" s="176"/>
      <c r="K349" s="175"/>
      <c r="L349" s="177"/>
      <c r="M349" s="177"/>
      <c r="O349" s="257"/>
      <c r="P349" s="257"/>
      <c r="Q349" s="257"/>
      <c r="R349" s="258"/>
      <c r="S349" s="257"/>
      <c r="T349" s="257"/>
      <c r="U349" s="257"/>
      <c r="V349" s="257"/>
    </row>
    <row r="350" spans="2:22" customFormat="1" ht="29.25" customHeight="1">
      <c r="B350" s="5"/>
      <c r="C350" s="9"/>
      <c r="D350" s="15"/>
      <c r="G350" s="175"/>
      <c r="H350" s="176"/>
      <c r="I350" s="176"/>
      <c r="J350" s="176"/>
      <c r="K350" s="175"/>
      <c r="L350" s="177"/>
      <c r="M350" s="177"/>
      <c r="O350" s="257"/>
      <c r="P350" s="257"/>
      <c r="Q350" s="257"/>
      <c r="R350" s="258"/>
      <c r="S350" s="257"/>
      <c r="T350" s="257"/>
      <c r="U350" s="257"/>
      <c r="V350" s="257"/>
    </row>
    <row r="351" spans="2:22" customFormat="1" ht="29.25" customHeight="1">
      <c r="B351" s="5"/>
      <c r="C351" s="9"/>
      <c r="D351" s="15"/>
      <c r="G351" s="175"/>
      <c r="H351" s="176"/>
      <c r="I351" s="176"/>
      <c r="J351" s="176"/>
      <c r="K351" s="175"/>
      <c r="L351" s="177"/>
      <c r="M351" s="177"/>
      <c r="O351" s="257"/>
      <c r="P351" s="257"/>
      <c r="Q351" s="257"/>
      <c r="R351" s="258"/>
      <c r="S351" s="257"/>
      <c r="T351" s="257"/>
      <c r="U351" s="257"/>
      <c r="V351" s="257"/>
    </row>
    <row r="352" spans="2:22" customFormat="1" ht="29.25" customHeight="1">
      <c r="B352" s="5"/>
      <c r="C352" s="9"/>
      <c r="D352" s="15"/>
      <c r="G352" s="175"/>
      <c r="H352" s="176"/>
      <c r="I352" s="176"/>
      <c r="J352" s="176"/>
      <c r="K352" s="175"/>
      <c r="L352" s="177"/>
      <c r="M352" s="177"/>
      <c r="O352" s="257"/>
      <c r="P352" s="257"/>
      <c r="Q352" s="257"/>
      <c r="R352" s="258"/>
      <c r="S352" s="257"/>
      <c r="T352" s="257"/>
      <c r="U352" s="257"/>
      <c r="V352" s="257"/>
    </row>
    <row r="353" spans="2:22" customFormat="1" ht="29.25" customHeight="1">
      <c r="B353" s="5"/>
      <c r="C353" s="9"/>
      <c r="D353" s="15"/>
      <c r="G353" s="175"/>
      <c r="H353" s="176"/>
      <c r="I353" s="176"/>
      <c r="J353" s="176"/>
      <c r="K353" s="175"/>
      <c r="L353" s="177"/>
      <c r="M353" s="177"/>
      <c r="O353" s="257"/>
      <c r="P353" s="257"/>
      <c r="Q353" s="257"/>
      <c r="R353" s="258"/>
      <c r="S353" s="257"/>
      <c r="T353" s="257"/>
      <c r="U353" s="257"/>
      <c r="V353" s="257"/>
    </row>
    <row r="354" spans="2:22" customFormat="1" ht="29.25" customHeight="1">
      <c r="B354" s="5"/>
      <c r="C354" s="9"/>
      <c r="D354" s="15"/>
      <c r="G354" s="175"/>
      <c r="H354" s="176"/>
      <c r="I354" s="176"/>
      <c r="J354" s="176"/>
      <c r="K354" s="175"/>
      <c r="L354" s="177"/>
      <c r="M354" s="177"/>
      <c r="O354" s="257"/>
      <c r="P354" s="257"/>
      <c r="Q354" s="257"/>
      <c r="R354" s="258"/>
      <c r="S354" s="257"/>
      <c r="T354" s="257"/>
      <c r="U354" s="257"/>
      <c r="V354" s="257"/>
    </row>
    <row r="355" spans="2:22" customFormat="1" ht="29.25" customHeight="1">
      <c r="B355" s="5"/>
      <c r="C355" s="9"/>
      <c r="D355" s="15"/>
      <c r="G355" s="175"/>
      <c r="H355" s="176"/>
      <c r="I355" s="176"/>
      <c r="J355" s="176"/>
      <c r="K355" s="175"/>
      <c r="L355" s="177"/>
      <c r="M355" s="177"/>
      <c r="O355" s="257"/>
      <c r="P355" s="257"/>
      <c r="Q355" s="257"/>
      <c r="R355" s="258"/>
      <c r="S355" s="257"/>
      <c r="T355" s="257"/>
      <c r="U355" s="257"/>
      <c r="V355" s="257"/>
    </row>
    <row r="356" spans="2:22" customFormat="1" ht="29.25" customHeight="1">
      <c r="B356" s="5"/>
      <c r="C356" s="9"/>
      <c r="D356" s="15"/>
      <c r="G356" s="175"/>
      <c r="H356" s="176"/>
      <c r="I356" s="176"/>
      <c r="J356" s="176"/>
      <c r="K356" s="175"/>
      <c r="L356" s="177"/>
      <c r="M356" s="177"/>
      <c r="O356" s="257"/>
      <c r="P356" s="257"/>
      <c r="Q356" s="257"/>
      <c r="R356" s="258"/>
      <c r="S356" s="257"/>
      <c r="T356" s="257"/>
      <c r="U356" s="257"/>
      <c r="V356" s="257"/>
    </row>
    <row r="357" spans="2:22" customFormat="1" ht="29.25" customHeight="1">
      <c r="B357" s="5"/>
      <c r="C357" s="9"/>
      <c r="D357" s="15"/>
      <c r="G357" s="175"/>
      <c r="H357" s="176"/>
      <c r="I357" s="176"/>
      <c r="J357" s="176"/>
      <c r="K357" s="175"/>
      <c r="L357" s="177"/>
      <c r="M357" s="177"/>
      <c r="O357" s="257"/>
      <c r="P357" s="257"/>
      <c r="Q357" s="257"/>
      <c r="R357" s="258"/>
      <c r="S357" s="257"/>
      <c r="T357" s="257"/>
      <c r="U357" s="257"/>
      <c r="V357" s="257"/>
    </row>
    <row r="358" spans="2:22" customFormat="1" ht="29.25" customHeight="1">
      <c r="B358" s="5"/>
      <c r="C358" s="9"/>
      <c r="D358" s="15"/>
      <c r="G358" s="175"/>
      <c r="H358" s="176"/>
      <c r="I358" s="176"/>
      <c r="J358" s="176"/>
      <c r="K358" s="175"/>
      <c r="L358" s="177"/>
      <c r="M358" s="177"/>
      <c r="O358" s="257"/>
      <c r="P358" s="257"/>
      <c r="Q358" s="257"/>
      <c r="R358" s="258"/>
      <c r="S358" s="257"/>
      <c r="T358" s="257"/>
      <c r="U358" s="257"/>
      <c r="V358" s="257"/>
    </row>
    <row r="359" spans="2:22" customFormat="1" ht="29.25" customHeight="1">
      <c r="B359" s="5"/>
      <c r="C359" s="9"/>
      <c r="D359" s="15"/>
      <c r="G359" s="175"/>
      <c r="H359" s="176"/>
      <c r="I359" s="176"/>
      <c r="J359" s="176"/>
      <c r="K359" s="175"/>
      <c r="L359" s="177"/>
      <c r="M359" s="177"/>
      <c r="O359" s="257"/>
      <c r="P359" s="257"/>
      <c r="Q359" s="257"/>
      <c r="R359" s="258"/>
      <c r="S359" s="257"/>
      <c r="T359" s="257"/>
      <c r="U359" s="257"/>
      <c r="V359" s="257"/>
    </row>
    <row r="360" spans="2:22" customFormat="1" ht="29.25" customHeight="1">
      <c r="B360" s="5"/>
      <c r="C360" s="9"/>
      <c r="D360" s="15"/>
      <c r="G360" s="175"/>
      <c r="H360" s="176"/>
      <c r="I360" s="176"/>
      <c r="J360" s="176"/>
      <c r="K360" s="175"/>
      <c r="L360" s="177"/>
      <c r="M360" s="177"/>
      <c r="O360" s="257"/>
      <c r="P360" s="257"/>
      <c r="Q360" s="257"/>
      <c r="R360" s="258"/>
      <c r="S360" s="257"/>
      <c r="T360" s="257"/>
      <c r="U360" s="257"/>
      <c r="V360" s="257"/>
    </row>
    <row r="361" spans="2:22" customFormat="1" ht="29.25" customHeight="1">
      <c r="B361" s="5"/>
      <c r="C361" s="9"/>
      <c r="D361" s="15"/>
      <c r="G361" s="175"/>
      <c r="H361" s="176"/>
      <c r="I361" s="176"/>
      <c r="J361" s="176"/>
      <c r="K361" s="175"/>
      <c r="L361" s="177"/>
      <c r="M361" s="177"/>
      <c r="O361" s="257"/>
      <c r="P361" s="257"/>
      <c r="Q361" s="257"/>
      <c r="R361" s="258"/>
      <c r="S361" s="257"/>
      <c r="T361" s="257"/>
      <c r="U361" s="257"/>
      <c r="V361" s="257"/>
    </row>
    <row r="362" spans="2:22" customFormat="1" ht="29.25" customHeight="1">
      <c r="B362" s="5"/>
      <c r="C362" s="9"/>
      <c r="D362" s="15"/>
      <c r="G362" s="175"/>
      <c r="H362" s="176"/>
      <c r="I362" s="176"/>
      <c r="J362" s="176"/>
      <c r="K362" s="175"/>
      <c r="L362" s="177"/>
      <c r="M362" s="177"/>
      <c r="O362" s="257"/>
      <c r="P362" s="257"/>
      <c r="Q362" s="257"/>
      <c r="R362" s="258"/>
      <c r="S362" s="257"/>
      <c r="T362" s="257"/>
      <c r="U362" s="257"/>
      <c r="V362" s="257"/>
    </row>
    <row r="363" spans="2:22" customFormat="1" ht="29.25" customHeight="1">
      <c r="B363" s="5"/>
      <c r="C363" s="9"/>
      <c r="D363" s="15"/>
      <c r="G363" s="175"/>
      <c r="H363" s="176"/>
      <c r="I363" s="176"/>
      <c r="J363" s="176"/>
      <c r="K363" s="175"/>
      <c r="L363" s="177"/>
      <c r="M363" s="177"/>
      <c r="O363" s="257"/>
      <c r="P363" s="257"/>
      <c r="Q363" s="257"/>
      <c r="R363" s="258"/>
      <c r="S363" s="257"/>
      <c r="T363" s="257"/>
      <c r="U363" s="257"/>
      <c r="V363" s="257"/>
    </row>
    <row r="364" spans="2:22" customFormat="1" ht="29.25" customHeight="1">
      <c r="B364" s="5"/>
      <c r="C364" s="9"/>
      <c r="D364" s="15"/>
      <c r="G364" s="175"/>
      <c r="H364" s="176"/>
      <c r="I364" s="176"/>
      <c r="J364" s="176"/>
      <c r="K364" s="175"/>
      <c r="L364" s="177"/>
      <c r="M364" s="177"/>
      <c r="O364" s="257"/>
      <c r="P364" s="257"/>
      <c r="Q364" s="257"/>
      <c r="R364" s="258"/>
      <c r="S364" s="257"/>
      <c r="T364" s="257"/>
      <c r="U364" s="257"/>
      <c r="V364" s="257"/>
    </row>
    <row r="365" spans="2:22" customFormat="1" ht="29.25" customHeight="1">
      <c r="B365" s="5"/>
      <c r="C365" s="9"/>
      <c r="D365" s="15"/>
      <c r="G365" s="175"/>
      <c r="H365" s="176"/>
      <c r="I365" s="176"/>
      <c r="J365" s="176"/>
      <c r="K365" s="175"/>
      <c r="L365" s="177"/>
      <c r="M365" s="177"/>
      <c r="O365" s="257"/>
      <c r="P365" s="257"/>
      <c r="Q365" s="257"/>
      <c r="R365" s="258"/>
      <c r="S365" s="257"/>
      <c r="T365" s="257"/>
      <c r="U365" s="257"/>
      <c r="V365" s="257"/>
    </row>
    <row r="366" spans="2:22" customFormat="1" ht="29.25" customHeight="1">
      <c r="B366" s="5"/>
      <c r="C366" s="9"/>
      <c r="D366" s="15"/>
      <c r="G366" s="175"/>
      <c r="H366" s="176"/>
      <c r="I366" s="176"/>
      <c r="J366" s="176"/>
      <c r="K366" s="175"/>
      <c r="L366" s="177"/>
      <c r="M366" s="177"/>
      <c r="O366" s="257"/>
      <c r="P366" s="257"/>
      <c r="Q366" s="257"/>
      <c r="R366" s="258"/>
      <c r="S366" s="257"/>
      <c r="T366" s="257"/>
      <c r="U366" s="257"/>
      <c r="V366" s="257"/>
    </row>
    <row r="367" spans="2:22" customFormat="1" ht="29.25" customHeight="1">
      <c r="B367" s="5"/>
      <c r="C367" s="9"/>
      <c r="D367" s="15"/>
      <c r="G367" s="175"/>
      <c r="H367" s="176"/>
      <c r="I367" s="176"/>
      <c r="J367" s="176"/>
      <c r="K367" s="175"/>
      <c r="L367" s="177"/>
      <c r="M367" s="177"/>
      <c r="O367" s="257"/>
      <c r="P367" s="257"/>
      <c r="Q367" s="257"/>
      <c r="R367" s="258"/>
      <c r="S367" s="257"/>
      <c r="T367" s="257"/>
      <c r="U367" s="257"/>
      <c r="V367" s="257"/>
    </row>
    <row r="368" spans="2:22" customFormat="1" ht="29.25" customHeight="1">
      <c r="B368" s="5"/>
      <c r="C368" s="9"/>
      <c r="D368" s="15"/>
      <c r="G368" s="175"/>
      <c r="H368" s="176"/>
      <c r="I368" s="176"/>
      <c r="J368" s="176"/>
      <c r="K368" s="175"/>
      <c r="L368" s="177"/>
      <c r="M368" s="177"/>
      <c r="O368" s="257"/>
      <c r="P368" s="257"/>
      <c r="Q368" s="257"/>
      <c r="R368" s="258"/>
      <c r="S368" s="257"/>
      <c r="T368" s="257"/>
      <c r="U368" s="257"/>
      <c r="V368" s="257"/>
    </row>
    <row r="369" spans="2:22" customFormat="1" ht="29.25" customHeight="1">
      <c r="B369" s="5"/>
      <c r="C369" s="9"/>
      <c r="D369" s="15"/>
      <c r="G369" s="175"/>
      <c r="H369" s="176"/>
      <c r="I369" s="176"/>
      <c r="J369" s="176"/>
      <c r="K369" s="175"/>
      <c r="L369" s="177"/>
      <c r="M369" s="177"/>
      <c r="O369" s="257"/>
      <c r="P369" s="257"/>
      <c r="Q369" s="257"/>
      <c r="R369" s="258"/>
      <c r="S369" s="257"/>
      <c r="T369" s="257"/>
      <c r="U369" s="257"/>
      <c r="V369" s="257"/>
    </row>
    <row r="370" spans="2:22" customFormat="1" ht="29.25" customHeight="1">
      <c r="B370" s="5"/>
      <c r="C370" s="9"/>
      <c r="D370" s="15"/>
      <c r="G370" s="175"/>
      <c r="H370" s="176"/>
      <c r="I370" s="176"/>
      <c r="J370" s="176"/>
      <c r="K370" s="175"/>
      <c r="L370" s="177"/>
      <c r="M370" s="177"/>
      <c r="O370" s="257"/>
      <c r="P370" s="257"/>
      <c r="Q370" s="257"/>
      <c r="R370" s="258"/>
      <c r="S370" s="257"/>
      <c r="T370" s="257"/>
      <c r="U370" s="257"/>
      <c r="V370" s="257"/>
    </row>
    <row r="371" spans="2:22" customFormat="1" ht="29.25" customHeight="1">
      <c r="B371" s="5"/>
      <c r="C371" s="9"/>
      <c r="D371" s="15"/>
      <c r="G371" s="175"/>
      <c r="H371" s="176"/>
      <c r="I371" s="176"/>
      <c r="J371" s="176"/>
      <c r="K371" s="175"/>
      <c r="L371" s="177"/>
      <c r="M371" s="177"/>
      <c r="O371" s="257"/>
      <c r="P371" s="257"/>
      <c r="Q371" s="257"/>
      <c r="R371" s="258"/>
      <c r="S371" s="257"/>
      <c r="T371" s="257"/>
      <c r="U371" s="257"/>
      <c r="V371" s="257"/>
    </row>
    <row r="372" spans="2:22" customFormat="1" ht="29.25" customHeight="1">
      <c r="B372" s="5"/>
      <c r="C372" s="9"/>
      <c r="D372" s="15"/>
      <c r="G372" s="175"/>
      <c r="H372" s="176"/>
      <c r="I372" s="176"/>
      <c r="J372" s="176"/>
      <c r="K372" s="175"/>
      <c r="L372" s="177"/>
      <c r="M372" s="177"/>
      <c r="O372" s="257"/>
      <c r="P372" s="257"/>
      <c r="Q372" s="257"/>
      <c r="R372" s="258"/>
      <c r="S372" s="257"/>
      <c r="T372" s="257"/>
      <c r="U372" s="257"/>
      <c r="V372" s="257"/>
    </row>
    <row r="373" spans="2:22" customFormat="1" ht="29.25" customHeight="1">
      <c r="B373" s="5"/>
      <c r="C373" s="9"/>
      <c r="D373" s="15"/>
      <c r="G373" s="175"/>
      <c r="H373" s="176"/>
      <c r="I373" s="176"/>
      <c r="J373" s="176"/>
      <c r="K373" s="175"/>
      <c r="L373" s="177"/>
      <c r="M373" s="177"/>
      <c r="O373" s="257"/>
      <c r="P373" s="257"/>
      <c r="Q373" s="257"/>
      <c r="R373" s="258"/>
      <c r="S373" s="257"/>
      <c r="T373" s="257"/>
      <c r="U373" s="257"/>
      <c r="V373" s="257"/>
    </row>
    <row r="374" spans="2:22" customFormat="1" ht="29.25" customHeight="1">
      <c r="B374" s="5"/>
      <c r="C374" s="9"/>
      <c r="D374" s="15"/>
      <c r="G374" s="175"/>
      <c r="H374" s="176"/>
      <c r="I374" s="176"/>
      <c r="J374" s="176"/>
      <c r="K374" s="175"/>
      <c r="L374" s="177"/>
      <c r="M374" s="177"/>
      <c r="O374" s="257"/>
      <c r="P374" s="257"/>
      <c r="Q374" s="257"/>
      <c r="R374" s="258"/>
      <c r="S374" s="257"/>
      <c r="T374" s="257"/>
      <c r="U374" s="257"/>
      <c r="V374" s="257"/>
    </row>
    <row r="375" spans="2:22" customFormat="1" ht="29.25" customHeight="1">
      <c r="B375" s="5"/>
      <c r="C375" s="9"/>
      <c r="D375" s="15"/>
      <c r="G375" s="175"/>
      <c r="H375" s="176"/>
      <c r="I375" s="176"/>
      <c r="J375" s="176"/>
      <c r="K375" s="175"/>
      <c r="L375" s="177"/>
      <c r="M375" s="177"/>
      <c r="O375" s="257"/>
      <c r="P375" s="257"/>
      <c r="Q375" s="257"/>
      <c r="R375" s="258"/>
      <c r="S375" s="257"/>
      <c r="T375" s="257"/>
      <c r="U375" s="257"/>
      <c r="V375" s="257"/>
    </row>
    <row r="376" spans="2:22" customFormat="1" ht="29.25" customHeight="1">
      <c r="B376" s="5"/>
      <c r="C376" s="9"/>
      <c r="D376" s="15"/>
      <c r="G376" s="175"/>
      <c r="H376" s="176"/>
      <c r="I376" s="176"/>
      <c r="J376" s="176"/>
      <c r="K376" s="175"/>
      <c r="L376" s="177"/>
      <c r="M376" s="177"/>
      <c r="O376" s="257"/>
      <c r="P376" s="257"/>
      <c r="Q376" s="257"/>
      <c r="R376" s="258"/>
      <c r="S376" s="257"/>
      <c r="T376" s="257"/>
      <c r="U376" s="257"/>
      <c r="V376" s="257"/>
    </row>
    <row r="377" spans="2:22" customFormat="1" ht="29.25" customHeight="1">
      <c r="B377" s="5"/>
      <c r="C377" s="9"/>
      <c r="D377" s="15"/>
      <c r="G377" s="175"/>
      <c r="H377" s="176"/>
      <c r="I377" s="176"/>
      <c r="J377" s="176"/>
      <c r="K377" s="175"/>
      <c r="L377" s="177"/>
      <c r="M377" s="177"/>
      <c r="O377" s="257"/>
      <c r="P377" s="257"/>
      <c r="Q377" s="257"/>
      <c r="R377" s="258"/>
      <c r="S377" s="257"/>
      <c r="T377" s="257"/>
      <c r="U377" s="257"/>
      <c r="V377" s="257"/>
    </row>
    <row r="378" spans="2:22" customFormat="1" ht="29.25" customHeight="1">
      <c r="B378" s="5"/>
      <c r="C378" s="9"/>
      <c r="D378" s="15"/>
      <c r="G378" s="175"/>
      <c r="H378" s="176"/>
      <c r="I378" s="176"/>
      <c r="J378" s="176"/>
      <c r="K378" s="175"/>
      <c r="L378" s="177"/>
      <c r="M378" s="177"/>
      <c r="O378" s="257"/>
      <c r="P378" s="257"/>
      <c r="Q378" s="257"/>
      <c r="R378" s="258"/>
      <c r="S378" s="257"/>
      <c r="T378" s="257"/>
      <c r="U378" s="257"/>
      <c r="V378" s="257"/>
    </row>
    <row r="379" spans="2:22" customFormat="1" ht="29.25" customHeight="1">
      <c r="B379" s="5"/>
      <c r="C379" s="9"/>
      <c r="D379" s="15"/>
      <c r="G379" s="175"/>
      <c r="H379" s="176"/>
      <c r="I379" s="176"/>
      <c r="J379" s="176"/>
      <c r="K379" s="175"/>
      <c r="L379" s="177"/>
      <c r="M379" s="177"/>
      <c r="O379" s="257"/>
      <c r="P379" s="257"/>
      <c r="Q379" s="257"/>
      <c r="R379" s="258"/>
      <c r="S379" s="257"/>
      <c r="T379" s="257"/>
      <c r="U379" s="257"/>
      <c r="V379" s="257"/>
    </row>
    <row r="380" spans="2:22" customFormat="1" ht="29.25" customHeight="1">
      <c r="B380" s="5"/>
      <c r="C380" s="9"/>
      <c r="D380" s="15"/>
      <c r="G380" s="175"/>
      <c r="H380" s="176"/>
      <c r="I380" s="176"/>
      <c r="J380" s="176"/>
      <c r="K380" s="175"/>
      <c r="L380" s="177"/>
      <c r="M380" s="177"/>
      <c r="O380" s="257"/>
      <c r="P380" s="257"/>
      <c r="Q380" s="257"/>
      <c r="R380" s="258"/>
      <c r="S380" s="257"/>
      <c r="T380" s="257"/>
      <c r="U380" s="257"/>
      <c r="V380" s="257"/>
    </row>
    <row r="381" spans="2:22" customFormat="1" ht="29.25" customHeight="1">
      <c r="B381" s="5"/>
      <c r="C381" s="9"/>
      <c r="D381" s="15"/>
      <c r="G381" s="175"/>
      <c r="H381" s="176"/>
      <c r="I381" s="176"/>
      <c r="J381" s="176"/>
      <c r="K381" s="175"/>
      <c r="L381" s="177"/>
      <c r="M381" s="177"/>
      <c r="O381" s="257"/>
      <c r="P381" s="257"/>
      <c r="Q381" s="257"/>
      <c r="R381" s="258"/>
      <c r="S381" s="257"/>
      <c r="T381" s="257"/>
      <c r="U381" s="257"/>
      <c r="V381" s="257"/>
    </row>
    <row r="382" spans="2:22" customFormat="1" ht="29.25" customHeight="1">
      <c r="B382" s="5"/>
      <c r="C382" s="9"/>
      <c r="D382" s="15"/>
      <c r="G382" s="175"/>
      <c r="H382" s="176"/>
      <c r="I382" s="176"/>
      <c r="J382" s="176"/>
      <c r="K382" s="175"/>
      <c r="L382" s="177"/>
      <c r="M382" s="177"/>
      <c r="O382" s="257"/>
      <c r="P382" s="257"/>
      <c r="Q382" s="257"/>
      <c r="R382" s="258"/>
      <c r="S382" s="257"/>
      <c r="T382" s="257"/>
      <c r="U382" s="257"/>
      <c r="V382" s="257"/>
    </row>
    <row r="383" spans="2:22" customFormat="1" ht="29.25" customHeight="1">
      <c r="B383" s="5"/>
      <c r="C383" s="9"/>
      <c r="D383" s="15"/>
      <c r="G383" s="175"/>
      <c r="H383" s="176"/>
      <c r="I383" s="176"/>
      <c r="J383" s="176"/>
      <c r="K383" s="175"/>
      <c r="L383" s="177"/>
      <c r="M383" s="177"/>
      <c r="O383" s="257"/>
      <c r="P383" s="257"/>
      <c r="Q383" s="257"/>
      <c r="R383" s="258"/>
      <c r="S383" s="257"/>
      <c r="T383" s="257"/>
      <c r="U383" s="257"/>
      <c r="V383" s="257"/>
    </row>
    <row r="384" spans="2:22" customFormat="1" ht="29.25" customHeight="1">
      <c r="B384" s="5"/>
      <c r="C384" s="9"/>
      <c r="D384" s="15"/>
      <c r="G384" s="175"/>
      <c r="H384" s="176"/>
      <c r="I384" s="176"/>
      <c r="J384" s="176"/>
      <c r="K384" s="175"/>
      <c r="L384" s="177"/>
      <c r="M384" s="177"/>
      <c r="O384" s="257"/>
      <c r="P384" s="257"/>
      <c r="Q384" s="257"/>
      <c r="R384" s="258"/>
      <c r="S384" s="257"/>
      <c r="T384" s="257"/>
      <c r="U384" s="257"/>
      <c r="V384" s="257"/>
    </row>
    <row r="385" spans="2:22" customFormat="1" ht="29.25" customHeight="1">
      <c r="B385" s="5"/>
      <c r="C385" s="9"/>
      <c r="D385" s="15"/>
      <c r="G385" s="175"/>
      <c r="H385" s="176"/>
      <c r="I385" s="176"/>
      <c r="J385" s="176"/>
      <c r="K385" s="175"/>
      <c r="L385" s="177"/>
      <c r="M385" s="177"/>
      <c r="O385" s="257"/>
      <c r="P385" s="257"/>
      <c r="Q385" s="257"/>
      <c r="R385" s="258"/>
      <c r="S385" s="257"/>
      <c r="T385" s="257"/>
      <c r="U385" s="257"/>
      <c r="V385" s="257"/>
    </row>
    <row r="386" spans="2:22" customFormat="1" ht="29.25" customHeight="1">
      <c r="B386" s="5"/>
      <c r="C386" s="9"/>
      <c r="D386" s="15"/>
      <c r="G386" s="175"/>
      <c r="H386" s="176"/>
      <c r="I386" s="176"/>
      <c r="J386" s="176"/>
      <c r="K386" s="175"/>
      <c r="L386" s="177"/>
      <c r="M386" s="177"/>
      <c r="O386" s="257"/>
      <c r="P386" s="257"/>
      <c r="Q386" s="257"/>
      <c r="R386" s="258"/>
      <c r="S386" s="257"/>
      <c r="T386" s="257"/>
      <c r="U386" s="257"/>
      <c r="V386" s="257"/>
    </row>
    <row r="387" spans="2:22" customFormat="1" ht="29.25" customHeight="1">
      <c r="B387" s="5"/>
      <c r="C387" s="9"/>
      <c r="D387" s="15"/>
      <c r="G387" s="175"/>
      <c r="H387" s="176"/>
      <c r="I387" s="176"/>
      <c r="J387" s="176"/>
      <c r="K387" s="175"/>
      <c r="L387" s="177"/>
      <c r="M387" s="177"/>
      <c r="O387" s="257"/>
      <c r="P387" s="257"/>
      <c r="Q387" s="257"/>
      <c r="R387" s="258"/>
      <c r="S387" s="257"/>
      <c r="T387" s="257"/>
      <c r="U387" s="257"/>
      <c r="V387" s="257"/>
    </row>
    <row r="388" spans="2:22" customFormat="1" ht="29.25" customHeight="1">
      <c r="B388" s="5"/>
      <c r="C388" s="9"/>
      <c r="D388" s="15"/>
      <c r="G388" s="175"/>
      <c r="H388" s="176"/>
      <c r="I388" s="176"/>
      <c r="J388" s="176"/>
      <c r="K388" s="175"/>
      <c r="L388" s="177"/>
      <c r="M388" s="177"/>
      <c r="O388" s="257"/>
      <c r="P388" s="257"/>
      <c r="Q388" s="257"/>
      <c r="R388" s="258"/>
      <c r="S388" s="257"/>
      <c r="T388" s="257"/>
      <c r="U388" s="257"/>
      <c r="V388" s="257"/>
    </row>
    <row r="389" spans="2:22" customFormat="1" ht="29.25" customHeight="1">
      <c r="B389" s="5"/>
      <c r="C389" s="9"/>
      <c r="D389" s="15"/>
      <c r="G389" s="175"/>
      <c r="H389" s="176"/>
      <c r="I389" s="176"/>
      <c r="J389" s="176"/>
      <c r="K389" s="175"/>
      <c r="L389" s="177"/>
      <c r="M389" s="177"/>
      <c r="O389" s="257"/>
      <c r="P389" s="257"/>
      <c r="Q389" s="257"/>
      <c r="R389" s="258"/>
      <c r="S389" s="257"/>
      <c r="T389" s="257"/>
      <c r="U389" s="257"/>
      <c r="V389" s="257"/>
    </row>
    <row r="390" spans="2:22" customFormat="1" ht="29.25" customHeight="1">
      <c r="B390" s="5"/>
      <c r="C390" s="9"/>
      <c r="D390" s="15"/>
      <c r="G390" s="175"/>
      <c r="H390" s="176"/>
      <c r="I390" s="176"/>
      <c r="J390" s="176"/>
      <c r="K390" s="175"/>
      <c r="L390" s="177"/>
      <c r="M390" s="177"/>
      <c r="O390" s="257"/>
      <c r="P390" s="257"/>
      <c r="Q390" s="257"/>
      <c r="R390" s="258"/>
      <c r="S390" s="257"/>
      <c r="T390" s="257"/>
      <c r="U390" s="257"/>
      <c r="V390" s="257"/>
    </row>
    <row r="391" spans="2:22" customFormat="1" ht="29.25" customHeight="1">
      <c r="B391" s="5"/>
      <c r="C391" s="9"/>
      <c r="D391" s="15"/>
      <c r="G391" s="175"/>
      <c r="H391" s="176"/>
      <c r="I391" s="176"/>
      <c r="J391" s="176"/>
      <c r="K391" s="175"/>
      <c r="L391" s="177"/>
      <c r="M391" s="177"/>
      <c r="O391" s="257"/>
      <c r="P391" s="257"/>
      <c r="Q391" s="257"/>
      <c r="R391" s="258"/>
      <c r="S391" s="257"/>
      <c r="T391" s="257"/>
      <c r="U391" s="257"/>
      <c r="V391" s="257"/>
    </row>
    <row r="392" spans="2:22" customFormat="1" ht="29.25" customHeight="1">
      <c r="B392" s="5"/>
      <c r="C392" s="9"/>
      <c r="D392" s="15"/>
      <c r="G392" s="175"/>
      <c r="H392" s="176"/>
      <c r="I392" s="176"/>
      <c r="J392" s="176"/>
      <c r="K392" s="175"/>
      <c r="L392" s="177"/>
      <c r="M392" s="177"/>
      <c r="O392" s="257"/>
      <c r="P392" s="257"/>
      <c r="Q392" s="257"/>
      <c r="R392" s="258"/>
      <c r="S392" s="257"/>
      <c r="T392" s="257"/>
      <c r="U392" s="257"/>
      <c r="V392" s="257"/>
    </row>
    <row r="393" spans="2:22" customFormat="1" ht="29.25" customHeight="1">
      <c r="B393" s="5"/>
      <c r="C393" s="9"/>
      <c r="D393" s="15"/>
      <c r="G393" s="175"/>
      <c r="H393" s="176"/>
      <c r="I393" s="176"/>
      <c r="J393" s="176"/>
      <c r="K393" s="175"/>
      <c r="L393" s="177"/>
      <c r="M393" s="177"/>
      <c r="O393" s="257"/>
      <c r="P393" s="257"/>
      <c r="Q393" s="257"/>
      <c r="R393" s="258"/>
      <c r="S393" s="257"/>
      <c r="T393" s="257"/>
      <c r="U393" s="257"/>
      <c r="V393" s="257"/>
    </row>
    <row r="394" spans="2:22" customFormat="1" ht="29.25" customHeight="1">
      <c r="B394" s="5"/>
      <c r="C394" s="9"/>
      <c r="D394" s="15"/>
      <c r="G394" s="175"/>
      <c r="H394" s="176"/>
      <c r="I394" s="176"/>
      <c r="J394" s="176"/>
      <c r="K394" s="175"/>
      <c r="L394" s="177"/>
      <c r="M394" s="177"/>
      <c r="O394" s="257"/>
      <c r="P394" s="257"/>
      <c r="Q394" s="257"/>
      <c r="R394" s="258"/>
      <c r="S394" s="257"/>
      <c r="T394" s="257"/>
      <c r="U394" s="257"/>
      <c r="V394" s="257"/>
    </row>
    <row r="395" spans="2:22" customFormat="1" ht="29.25" customHeight="1">
      <c r="B395" s="5"/>
      <c r="C395" s="9"/>
      <c r="D395" s="15"/>
      <c r="G395" s="175"/>
      <c r="H395" s="176"/>
      <c r="I395" s="176"/>
      <c r="J395" s="176"/>
      <c r="K395" s="175"/>
      <c r="L395" s="177"/>
      <c r="M395" s="177"/>
      <c r="O395" s="257"/>
      <c r="P395" s="257"/>
      <c r="Q395" s="257"/>
      <c r="R395" s="258"/>
      <c r="S395" s="257"/>
      <c r="T395" s="257"/>
      <c r="U395" s="257"/>
      <c r="V395" s="257"/>
    </row>
    <row r="396" spans="2:22" customFormat="1" ht="29.25" customHeight="1">
      <c r="B396" s="5"/>
      <c r="C396" s="9"/>
      <c r="D396" s="15"/>
      <c r="G396" s="175"/>
      <c r="H396" s="176"/>
      <c r="I396" s="176"/>
      <c r="J396" s="176"/>
      <c r="K396" s="175"/>
      <c r="L396" s="177"/>
      <c r="M396" s="177"/>
      <c r="O396" s="257"/>
      <c r="P396" s="257"/>
      <c r="Q396" s="257"/>
      <c r="R396" s="258"/>
      <c r="S396" s="257"/>
      <c r="T396" s="257"/>
      <c r="U396" s="257"/>
      <c r="V396" s="257"/>
    </row>
    <row r="397" spans="2:22" customFormat="1" ht="29.25" customHeight="1">
      <c r="B397" s="5"/>
      <c r="C397" s="9"/>
      <c r="D397" s="15"/>
      <c r="G397" s="175"/>
      <c r="H397" s="176"/>
      <c r="I397" s="176"/>
      <c r="J397" s="176"/>
      <c r="K397" s="175"/>
      <c r="L397" s="177"/>
      <c r="M397" s="177"/>
      <c r="O397" s="257"/>
      <c r="P397" s="257"/>
      <c r="Q397" s="257"/>
      <c r="R397" s="258"/>
      <c r="S397" s="257"/>
      <c r="T397" s="257"/>
      <c r="U397" s="257"/>
      <c r="V397" s="257"/>
    </row>
    <row r="398" spans="2:22" customFormat="1" ht="29.25" customHeight="1">
      <c r="B398" s="5"/>
      <c r="C398" s="9"/>
      <c r="D398" s="15"/>
      <c r="G398" s="175"/>
      <c r="H398" s="176"/>
      <c r="I398" s="176"/>
      <c r="J398" s="176"/>
      <c r="K398" s="175"/>
      <c r="L398" s="177"/>
      <c r="M398" s="177"/>
      <c r="O398" s="257"/>
      <c r="P398" s="257"/>
      <c r="Q398" s="257"/>
      <c r="R398" s="258"/>
      <c r="S398" s="257"/>
      <c r="T398" s="257"/>
      <c r="U398" s="257"/>
      <c r="V398" s="257"/>
    </row>
    <row r="399" spans="2:22" customFormat="1" ht="29.25" customHeight="1">
      <c r="B399" s="5"/>
      <c r="C399" s="9"/>
      <c r="D399" s="15"/>
      <c r="G399" s="175"/>
      <c r="H399" s="176"/>
      <c r="I399" s="176"/>
      <c r="J399" s="176"/>
      <c r="K399" s="175"/>
      <c r="L399" s="177"/>
      <c r="M399" s="177"/>
      <c r="O399" s="257"/>
      <c r="P399" s="257"/>
      <c r="Q399" s="257"/>
      <c r="R399" s="258"/>
      <c r="S399" s="257"/>
      <c r="T399" s="257"/>
      <c r="U399" s="257"/>
      <c r="V399" s="257"/>
    </row>
    <row r="400" spans="2:22" customFormat="1" ht="29.25" customHeight="1">
      <c r="B400" s="5"/>
      <c r="C400" s="9"/>
      <c r="D400" s="15"/>
      <c r="G400" s="175"/>
      <c r="H400" s="176"/>
      <c r="I400" s="176"/>
      <c r="J400" s="176"/>
      <c r="K400" s="175"/>
      <c r="L400" s="177"/>
      <c r="M400" s="177"/>
      <c r="O400" s="257"/>
      <c r="P400" s="257"/>
      <c r="Q400" s="257"/>
      <c r="R400" s="258"/>
      <c r="S400" s="257"/>
      <c r="T400" s="257"/>
      <c r="U400" s="257"/>
      <c r="V400" s="257"/>
    </row>
    <row r="401" spans="2:22" customFormat="1" ht="29.25" customHeight="1">
      <c r="B401" s="5"/>
      <c r="C401" s="9"/>
      <c r="D401" s="15"/>
      <c r="G401" s="175"/>
      <c r="H401" s="176"/>
      <c r="I401" s="176"/>
      <c r="J401" s="176"/>
      <c r="K401" s="175"/>
      <c r="L401" s="177"/>
      <c r="M401" s="177"/>
      <c r="O401" s="257"/>
      <c r="P401" s="257"/>
      <c r="Q401" s="257"/>
      <c r="R401" s="258"/>
      <c r="S401" s="257"/>
      <c r="T401" s="257"/>
      <c r="U401" s="257"/>
      <c r="V401" s="257"/>
    </row>
    <row r="402" spans="2:22" customFormat="1" ht="29.25" customHeight="1">
      <c r="B402" s="5"/>
      <c r="C402" s="9"/>
      <c r="D402" s="15"/>
      <c r="G402" s="175"/>
      <c r="H402" s="176"/>
      <c r="I402" s="176"/>
      <c r="J402" s="176"/>
      <c r="K402" s="175"/>
      <c r="L402" s="177"/>
      <c r="M402" s="177"/>
      <c r="O402" s="257"/>
      <c r="P402" s="257"/>
      <c r="Q402" s="257"/>
      <c r="R402" s="258"/>
      <c r="S402" s="257"/>
      <c r="T402" s="257"/>
      <c r="U402" s="257"/>
      <c r="V402" s="257"/>
    </row>
    <row r="403" spans="2:22" customFormat="1" ht="29.25" customHeight="1">
      <c r="B403" s="5"/>
      <c r="C403" s="9"/>
      <c r="D403" s="15"/>
      <c r="G403" s="175"/>
      <c r="H403" s="176"/>
      <c r="I403" s="176"/>
      <c r="J403" s="176"/>
      <c r="K403" s="175"/>
      <c r="L403" s="177"/>
      <c r="M403" s="177"/>
      <c r="O403" s="257"/>
      <c r="P403" s="257"/>
      <c r="Q403" s="257"/>
      <c r="R403" s="258"/>
      <c r="S403" s="257"/>
      <c r="T403" s="257"/>
      <c r="U403" s="257"/>
      <c r="V403" s="257"/>
    </row>
    <row r="404" spans="2:22" customFormat="1" ht="29.25" customHeight="1">
      <c r="B404" s="5"/>
      <c r="C404" s="9"/>
      <c r="D404" s="15"/>
      <c r="G404" s="175"/>
      <c r="H404" s="176"/>
      <c r="I404" s="176"/>
      <c r="J404" s="176"/>
      <c r="K404" s="175"/>
      <c r="L404" s="177"/>
      <c r="M404" s="177"/>
      <c r="O404" s="257"/>
      <c r="P404" s="257"/>
      <c r="Q404" s="257"/>
      <c r="R404" s="258"/>
      <c r="S404" s="257"/>
      <c r="T404" s="257"/>
      <c r="U404" s="257"/>
      <c r="V404" s="257"/>
    </row>
    <row r="405" spans="2:22" customFormat="1" ht="29.25" customHeight="1">
      <c r="B405" s="5"/>
      <c r="C405" s="9"/>
      <c r="D405" s="15"/>
      <c r="G405" s="175"/>
      <c r="H405" s="176"/>
      <c r="I405" s="176"/>
      <c r="J405" s="176"/>
      <c r="K405" s="175"/>
      <c r="L405" s="177"/>
      <c r="M405" s="177"/>
      <c r="O405" s="257"/>
      <c r="P405" s="257"/>
      <c r="Q405" s="257"/>
      <c r="R405" s="258"/>
      <c r="S405" s="257"/>
      <c r="T405" s="257"/>
      <c r="U405" s="257"/>
      <c r="V405" s="257"/>
    </row>
    <row r="406" spans="2:22" customFormat="1" ht="29.25" customHeight="1">
      <c r="B406" s="5"/>
      <c r="C406" s="9"/>
      <c r="D406" s="15"/>
      <c r="G406" s="175"/>
      <c r="H406" s="176"/>
      <c r="I406" s="176"/>
      <c r="J406" s="176"/>
      <c r="K406" s="175"/>
      <c r="L406" s="177"/>
      <c r="M406" s="177"/>
      <c r="O406" s="257"/>
      <c r="P406" s="257"/>
      <c r="Q406" s="257"/>
      <c r="R406" s="258"/>
      <c r="S406" s="257"/>
      <c r="T406" s="257"/>
      <c r="U406" s="257"/>
      <c r="V406" s="257"/>
    </row>
    <row r="407" spans="2:22" customFormat="1" ht="29.25" customHeight="1">
      <c r="B407" s="5"/>
      <c r="C407" s="9"/>
      <c r="D407" s="15"/>
      <c r="G407" s="175"/>
      <c r="H407" s="176"/>
      <c r="I407" s="176"/>
      <c r="J407" s="176"/>
      <c r="K407" s="175"/>
      <c r="L407" s="177"/>
      <c r="M407" s="177"/>
      <c r="O407" s="257"/>
      <c r="P407" s="257"/>
      <c r="Q407" s="257"/>
      <c r="R407" s="258"/>
      <c r="S407" s="257"/>
      <c r="T407" s="257"/>
      <c r="U407" s="257"/>
      <c r="V407" s="257"/>
    </row>
    <row r="408" spans="2:22" customFormat="1" ht="29.25" customHeight="1">
      <c r="B408" s="5"/>
      <c r="C408" s="9"/>
      <c r="D408" s="15"/>
      <c r="G408" s="175"/>
      <c r="H408" s="176"/>
      <c r="I408" s="176"/>
      <c r="J408" s="176"/>
      <c r="K408" s="175"/>
      <c r="L408" s="177"/>
      <c r="M408" s="177"/>
      <c r="O408" s="257"/>
      <c r="P408" s="257"/>
      <c r="Q408" s="257"/>
      <c r="R408" s="258"/>
      <c r="S408" s="257"/>
      <c r="T408" s="257"/>
      <c r="U408" s="257"/>
      <c r="V408" s="257"/>
    </row>
    <row r="409" spans="2:22" customFormat="1" ht="29.25" customHeight="1">
      <c r="B409" s="5"/>
      <c r="C409" s="9"/>
      <c r="D409" s="15"/>
      <c r="G409" s="175"/>
      <c r="H409" s="176"/>
      <c r="I409" s="176"/>
      <c r="J409" s="176"/>
      <c r="K409" s="175"/>
      <c r="L409" s="177"/>
      <c r="M409" s="177"/>
      <c r="O409" s="257"/>
      <c r="P409" s="257"/>
      <c r="Q409" s="257"/>
      <c r="R409" s="258"/>
      <c r="S409" s="257"/>
      <c r="T409" s="257"/>
      <c r="U409" s="257"/>
      <c r="V409" s="257"/>
    </row>
    <row r="410" spans="2:22" customFormat="1" ht="29.25" customHeight="1">
      <c r="B410" s="5"/>
      <c r="C410" s="9"/>
      <c r="D410" s="15"/>
      <c r="G410" s="175"/>
      <c r="H410" s="176"/>
      <c r="I410" s="176"/>
      <c r="J410" s="176"/>
      <c r="K410" s="175"/>
      <c r="L410" s="177"/>
      <c r="M410" s="177"/>
      <c r="O410" s="257"/>
      <c r="P410" s="257"/>
      <c r="Q410" s="257"/>
      <c r="R410" s="258"/>
      <c r="S410" s="257"/>
      <c r="T410" s="257"/>
      <c r="U410" s="257"/>
      <c r="V410" s="257"/>
    </row>
    <row r="411" spans="2:22" customFormat="1" ht="29.25" customHeight="1">
      <c r="B411" s="5"/>
      <c r="C411" s="9"/>
      <c r="D411" s="15"/>
      <c r="G411" s="175"/>
      <c r="H411" s="176"/>
      <c r="I411" s="176"/>
      <c r="J411" s="176"/>
      <c r="K411" s="175"/>
      <c r="L411" s="177"/>
      <c r="M411" s="177"/>
      <c r="O411" s="257"/>
      <c r="P411" s="257"/>
      <c r="Q411" s="257"/>
      <c r="R411" s="258"/>
      <c r="S411" s="257"/>
      <c r="T411" s="257"/>
      <c r="U411" s="257"/>
      <c r="V411" s="257"/>
    </row>
    <row r="412" spans="2:22" customFormat="1" ht="29.25" customHeight="1">
      <c r="B412" s="5"/>
      <c r="C412" s="9"/>
      <c r="D412" s="15"/>
      <c r="G412" s="175"/>
      <c r="H412" s="176"/>
      <c r="I412" s="176"/>
      <c r="J412" s="176"/>
      <c r="K412" s="175"/>
      <c r="L412" s="177"/>
      <c r="M412" s="177"/>
      <c r="O412" s="257"/>
      <c r="P412" s="257"/>
      <c r="Q412" s="257"/>
      <c r="R412" s="258"/>
      <c r="S412" s="257"/>
      <c r="T412" s="257"/>
      <c r="U412" s="257"/>
      <c r="V412" s="257"/>
    </row>
    <row r="413" spans="2:22" customFormat="1" ht="29.25" customHeight="1">
      <c r="B413" s="5"/>
      <c r="C413" s="9"/>
      <c r="D413" s="15"/>
      <c r="G413" s="175"/>
      <c r="H413" s="176"/>
      <c r="I413" s="176"/>
      <c r="J413" s="176"/>
      <c r="K413" s="175"/>
      <c r="L413" s="177"/>
      <c r="M413" s="177"/>
      <c r="O413" s="257"/>
      <c r="P413" s="257"/>
      <c r="Q413" s="257"/>
      <c r="R413" s="258"/>
      <c r="S413" s="257"/>
      <c r="T413" s="257"/>
      <c r="U413" s="257"/>
      <c r="V413" s="257"/>
    </row>
    <row r="414" spans="2:22" customFormat="1" ht="29.25" customHeight="1">
      <c r="B414" s="5"/>
      <c r="C414" s="9"/>
      <c r="D414" s="15"/>
      <c r="G414" s="175"/>
      <c r="H414" s="176"/>
      <c r="I414" s="176"/>
      <c r="J414" s="176"/>
      <c r="K414" s="175"/>
      <c r="L414" s="177"/>
      <c r="M414" s="177"/>
      <c r="O414" s="257"/>
      <c r="P414" s="257"/>
      <c r="Q414" s="257"/>
      <c r="R414" s="258"/>
      <c r="S414" s="257"/>
      <c r="T414" s="257"/>
      <c r="U414" s="257"/>
      <c r="V414" s="257"/>
    </row>
    <row r="415" spans="2:22" customFormat="1" ht="29.25" customHeight="1">
      <c r="B415" s="5"/>
      <c r="C415" s="9"/>
      <c r="D415" s="15"/>
      <c r="G415" s="175"/>
      <c r="H415" s="176"/>
      <c r="I415" s="176"/>
      <c r="J415" s="176"/>
      <c r="K415" s="175"/>
      <c r="L415" s="177"/>
      <c r="M415" s="177"/>
      <c r="O415" s="257"/>
      <c r="P415" s="257"/>
      <c r="Q415" s="257"/>
      <c r="R415" s="258"/>
      <c r="S415" s="257"/>
      <c r="T415" s="257"/>
      <c r="U415" s="257"/>
      <c r="V415" s="257"/>
    </row>
    <row r="416" spans="2:22" customFormat="1" ht="29.25" customHeight="1">
      <c r="B416" s="5"/>
      <c r="C416" s="9"/>
      <c r="D416" s="15"/>
      <c r="G416" s="175"/>
      <c r="H416" s="176"/>
      <c r="I416" s="176"/>
      <c r="J416" s="176"/>
      <c r="K416" s="175"/>
      <c r="L416" s="177"/>
      <c r="M416" s="177"/>
      <c r="O416" s="257"/>
      <c r="P416" s="257"/>
      <c r="Q416" s="257"/>
      <c r="R416" s="258"/>
      <c r="S416" s="257"/>
      <c r="T416" s="257"/>
      <c r="U416" s="257"/>
      <c r="V416" s="257"/>
    </row>
    <row r="417" spans="2:22" customFormat="1" ht="29.25" customHeight="1">
      <c r="B417" s="5"/>
      <c r="C417" s="9"/>
      <c r="D417" s="15"/>
      <c r="G417" s="175"/>
      <c r="H417" s="176"/>
      <c r="I417" s="176"/>
      <c r="J417" s="176"/>
      <c r="K417" s="175"/>
      <c r="L417" s="177"/>
      <c r="M417" s="177"/>
      <c r="O417" s="257"/>
      <c r="P417" s="257"/>
      <c r="Q417" s="257"/>
      <c r="R417" s="258"/>
      <c r="S417" s="257"/>
      <c r="T417" s="257"/>
      <c r="U417" s="257"/>
      <c r="V417" s="257"/>
    </row>
    <row r="418" spans="2:22" customFormat="1" ht="29.25" customHeight="1">
      <c r="B418" s="5"/>
      <c r="C418" s="9"/>
      <c r="D418" s="15"/>
      <c r="G418" s="175"/>
      <c r="H418" s="176"/>
      <c r="I418" s="176"/>
      <c r="J418" s="176"/>
      <c r="K418" s="175"/>
      <c r="L418" s="177"/>
      <c r="M418" s="177"/>
      <c r="O418" s="257"/>
      <c r="P418" s="257"/>
      <c r="Q418" s="257"/>
      <c r="R418" s="258"/>
      <c r="S418" s="257"/>
      <c r="T418" s="257"/>
      <c r="U418" s="257"/>
      <c r="V418" s="257"/>
    </row>
    <row r="419" spans="2:22" customFormat="1" ht="29.25" customHeight="1">
      <c r="B419" s="5"/>
      <c r="C419" s="9"/>
      <c r="D419" s="15"/>
      <c r="G419" s="175"/>
      <c r="H419" s="176"/>
      <c r="I419" s="176"/>
      <c r="J419" s="176"/>
      <c r="K419" s="175"/>
      <c r="L419" s="177"/>
      <c r="M419" s="177"/>
      <c r="O419" s="257"/>
      <c r="P419" s="257"/>
      <c r="Q419" s="257"/>
      <c r="R419" s="258"/>
      <c r="S419" s="257"/>
      <c r="T419" s="257"/>
      <c r="U419" s="257"/>
      <c r="V419" s="257"/>
    </row>
    <row r="420" spans="2:22" customFormat="1" ht="29.25" customHeight="1">
      <c r="B420" s="5"/>
      <c r="C420" s="9"/>
      <c r="D420" s="15"/>
      <c r="G420" s="175"/>
      <c r="H420" s="176"/>
      <c r="I420" s="176"/>
      <c r="J420" s="176"/>
      <c r="K420" s="175"/>
      <c r="L420" s="177"/>
      <c r="M420" s="177"/>
      <c r="O420" s="257"/>
      <c r="P420" s="257"/>
      <c r="Q420" s="257"/>
      <c r="R420" s="258"/>
      <c r="S420" s="257"/>
      <c r="T420" s="257"/>
      <c r="U420" s="257"/>
      <c r="V420" s="257"/>
    </row>
    <row r="421" spans="2:22" customFormat="1" ht="29.25" customHeight="1">
      <c r="B421" s="5"/>
      <c r="C421" s="9"/>
      <c r="D421" s="15"/>
      <c r="G421" s="175"/>
      <c r="H421" s="176"/>
      <c r="I421" s="176"/>
      <c r="J421" s="176"/>
      <c r="K421" s="175"/>
      <c r="L421" s="177"/>
      <c r="M421" s="177"/>
      <c r="O421" s="257"/>
      <c r="P421" s="257"/>
      <c r="Q421" s="257"/>
      <c r="R421" s="258"/>
      <c r="S421" s="257"/>
      <c r="T421" s="257"/>
      <c r="U421" s="257"/>
      <c r="V421" s="257"/>
    </row>
    <row r="422" spans="2:22" customFormat="1" ht="29.25" customHeight="1">
      <c r="B422" s="5"/>
      <c r="C422" s="9"/>
      <c r="D422" s="15"/>
      <c r="G422" s="175"/>
      <c r="H422" s="176"/>
      <c r="I422" s="176"/>
      <c r="J422" s="176"/>
      <c r="K422" s="175"/>
      <c r="L422" s="177"/>
      <c r="M422" s="177"/>
      <c r="O422" s="257"/>
      <c r="P422" s="257"/>
      <c r="Q422" s="257"/>
      <c r="R422" s="258"/>
      <c r="S422" s="257"/>
      <c r="T422" s="257"/>
      <c r="U422" s="257"/>
      <c r="V422" s="257"/>
    </row>
    <row r="423" spans="2:22" customFormat="1" ht="29.25" customHeight="1">
      <c r="B423" s="5"/>
      <c r="C423" s="9"/>
      <c r="D423" s="15"/>
      <c r="G423" s="175"/>
      <c r="H423" s="176"/>
      <c r="I423" s="176"/>
      <c r="J423" s="176"/>
      <c r="K423" s="175"/>
      <c r="L423" s="177"/>
      <c r="M423" s="177"/>
      <c r="O423" s="257"/>
      <c r="P423" s="257"/>
      <c r="Q423" s="257"/>
      <c r="R423" s="258"/>
      <c r="S423" s="257"/>
      <c r="T423" s="257"/>
      <c r="U423" s="257"/>
      <c r="V423" s="257"/>
    </row>
    <row r="424" spans="2:22" customFormat="1" ht="29.25" customHeight="1">
      <c r="B424" s="5"/>
      <c r="C424" s="9"/>
      <c r="D424" s="15"/>
      <c r="G424" s="175"/>
      <c r="H424" s="176"/>
      <c r="I424" s="176"/>
      <c r="J424" s="176"/>
      <c r="K424" s="175"/>
      <c r="L424" s="177"/>
      <c r="M424" s="177"/>
      <c r="O424" s="257"/>
      <c r="P424" s="257"/>
      <c r="Q424" s="257"/>
      <c r="R424" s="258"/>
      <c r="S424" s="257"/>
      <c r="T424" s="257"/>
      <c r="U424" s="257"/>
      <c r="V424" s="257"/>
    </row>
    <row r="425" spans="2:22" customFormat="1" ht="29.25" customHeight="1">
      <c r="B425" s="5"/>
      <c r="C425" s="9"/>
      <c r="D425" s="15"/>
      <c r="G425" s="175"/>
      <c r="H425" s="176"/>
      <c r="I425" s="176"/>
      <c r="J425" s="176"/>
      <c r="K425" s="175"/>
      <c r="L425" s="177"/>
      <c r="M425" s="177"/>
      <c r="O425" s="257"/>
      <c r="P425" s="257"/>
      <c r="Q425" s="257"/>
      <c r="R425" s="258"/>
      <c r="S425" s="257"/>
      <c r="T425" s="257"/>
      <c r="U425" s="257"/>
      <c r="V425" s="257"/>
    </row>
    <row r="426" spans="2:22" customFormat="1" ht="29.25" customHeight="1">
      <c r="B426" s="5"/>
      <c r="C426" s="9"/>
      <c r="D426" s="15"/>
      <c r="G426" s="175"/>
      <c r="H426" s="176"/>
      <c r="I426" s="176"/>
      <c r="J426" s="176"/>
      <c r="K426" s="175"/>
      <c r="L426" s="177"/>
      <c r="M426" s="177"/>
      <c r="O426" s="257"/>
      <c r="P426" s="257"/>
      <c r="Q426" s="257"/>
      <c r="R426" s="258"/>
      <c r="S426" s="257"/>
      <c r="T426" s="257"/>
      <c r="U426" s="257"/>
      <c r="V426" s="257"/>
    </row>
    <row r="427" spans="2:22" customFormat="1" ht="29.25" customHeight="1">
      <c r="B427" s="5"/>
      <c r="C427" s="9"/>
      <c r="D427" s="15"/>
      <c r="G427" s="175"/>
      <c r="H427" s="176"/>
      <c r="I427" s="176"/>
      <c r="J427" s="176"/>
      <c r="K427" s="175"/>
      <c r="L427" s="177"/>
      <c r="M427" s="177"/>
      <c r="O427" s="257"/>
      <c r="P427" s="257"/>
      <c r="Q427" s="257"/>
      <c r="R427" s="258"/>
      <c r="S427" s="257"/>
      <c r="T427" s="257"/>
      <c r="U427" s="257"/>
      <c r="V427" s="257"/>
    </row>
    <row r="428" spans="2:22" customFormat="1" ht="29.25" customHeight="1">
      <c r="B428" s="5"/>
      <c r="C428" s="9"/>
      <c r="D428" s="15"/>
      <c r="G428" s="175"/>
      <c r="H428" s="176"/>
      <c r="I428" s="176"/>
      <c r="J428" s="176"/>
      <c r="K428" s="175"/>
      <c r="L428" s="177"/>
      <c r="M428" s="177"/>
      <c r="O428" s="257"/>
      <c r="P428" s="257"/>
      <c r="Q428" s="257"/>
      <c r="R428" s="258"/>
      <c r="S428" s="257"/>
      <c r="T428" s="257"/>
      <c r="U428" s="257"/>
      <c r="V428" s="257"/>
    </row>
    <row r="429" spans="2:22" customFormat="1" ht="29.25" customHeight="1">
      <c r="B429" s="5"/>
      <c r="C429" s="9"/>
      <c r="D429" s="15"/>
      <c r="G429" s="175"/>
      <c r="H429" s="176"/>
      <c r="I429" s="176"/>
      <c r="J429" s="176"/>
      <c r="K429" s="175"/>
      <c r="L429" s="177"/>
      <c r="M429" s="177"/>
      <c r="O429" s="257"/>
      <c r="P429" s="257"/>
      <c r="Q429" s="257"/>
      <c r="R429" s="258"/>
      <c r="S429" s="257"/>
      <c r="T429" s="257"/>
      <c r="U429" s="257"/>
      <c r="V429" s="257"/>
    </row>
    <row r="430" spans="2:22" customFormat="1" ht="29.25" customHeight="1">
      <c r="B430" s="5"/>
      <c r="C430" s="9"/>
      <c r="D430" s="15"/>
      <c r="G430" s="175"/>
      <c r="H430" s="176"/>
      <c r="I430" s="176"/>
      <c r="J430" s="176"/>
      <c r="K430" s="175"/>
      <c r="L430" s="177"/>
      <c r="M430" s="177"/>
      <c r="O430" s="257"/>
      <c r="P430" s="257"/>
      <c r="Q430" s="257"/>
      <c r="R430" s="258"/>
      <c r="S430" s="257"/>
      <c r="T430" s="257"/>
      <c r="U430" s="257"/>
      <c r="V430" s="257"/>
    </row>
    <row r="431" spans="2:22" customFormat="1" ht="29.25" customHeight="1">
      <c r="B431" s="5"/>
      <c r="C431" s="9"/>
      <c r="D431" s="15"/>
      <c r="G431" s="175"/>
      <c r="H431" s="176"/>
      <c r="I431" s="176"/>
      <c r="J431" s="176"/>
      <c r="K431" s="175"/>
      <c r="L431" s="177"/>
      <c r="M431" s="177"/>
      <c r="O431" s="257"/>
      <c r="P431" s="257"/>
      <c r="Q431" s="257"/>
      <c r="R431" s="258"/>
      <c r="S431" s="257"/>
      <c r="T431" s="257"/>
      <c r="U431" s="257"/>
      <c r="V431" s="257"/>
    </row>
    <row r="432" spans="2:22" customFormat="1" ht="29.25" customHeight="1">
      <c r="B432" s="5"/>
      <c r="C432" s="9"/>
      <c r="D432" s="15"/>
      <c r="G432" s="175"/>
      <c r="H432" s="176"/>
      <c r="I432" s="176"/>
      <c r="J432" s="176"/>
      <c r="K432" s="175"/>
      <c r="L432" s="177"/>
      <c r="M432" s="177"/>
      <c r="O432" s="257"/>
      <c r="P432" s="257"/>
      <c r="Q432" s="257"/>
      <c r="R432" s="258"/>
      <c r="S432" s="257"/>
      <c r="T432" s="257"/>
      <c r="U432" s="257"/>
      <c r="V432" s="257"/>
    </row>
    <row r="433" spans="2:22" customFormat="1" ht="29.25" customHeight="1">
      <c r="B433" s="5"/>
      <c r="C433" s="9"/>
      <c r="D433" s="15"/>
      <c r="G433" s="175"/>
      <c r="H433" s="176"/>
      <c r="I433" s="176"/>
      <c r="J433" s="176"/>
      <c r="K433" s="175"/>
      <c r="L433" s="177"/>
      <c r="M433" s="177"/>
      <c r="O433" s="257"/>
      <c r="P433" s="257"/>
      <c r="Q433" s="257"/>
      <c r="R433" s="258"/>
      <c r="S433" s="257"/>
      <c r="T433" s="257"/>
      <c r="U433" s="257"/>
      <c r="V433" s="257"/>
    </row>
    <row r="434" spans="2:22" customFormat="1" ht="29.25" customHeight="1">
      <c r="B434" s="5"/>
      <c r="C434" s="9"/>
      <c r="D434" s="15"/>
      <c r="G434" s="175"/>
      <c r="H434" s="176"/>
      <c r="I434" s="176"/>
      <c r="J434" s="176"/>
      <c r="K434" s="175"/>
      <c r="L434" s="177"/>
      <c r="M434" s="177"/>
      <c r="O434" s="257"/>
      <c r="P434" s="257"/>
      <c r="Q434" s="257"/>
      <c r="R434" s="258"/>
      <c r="S434" s="257"/>
      <c r="T434" s="257"/>
      <c r="U434" s="257"/>
      <c r="V434" s="257"/>
    </row>
    <row r="435" spans="2:22" customFormat="1" ht="29.25" customHeight="1">
      <c r="B435" s="5"/>
      <c r="C435" s="9"/>
      <c r="D435" s="15"/>
      <c r="G435" s="175"/>
      <c r="H435" s="176"/>
      <c r="I435" s="176"/>
      <c r="J435" s="176"/>
      <c r="K435" s="175"/>
      <c r="L435" s="177"/>
      <c r="M435" s="177"/>
      <c r="O435" s="257"/>
      <c r="P435" s="257"/>
      <c r="Q435" s="257"/>
      <c r="R435" s="258"/>
      <c r="S435" s="257"/>
      <c r="T435" s="257"/>
      <c r="U435" s="257"/>
      <c r="V435" s="257"/>
    </row>
    <row r="436" spans="2:22" customFormat="1" ht="29.25" customHeight="1">
      <c r="B436" s="5"/>
      <c r="C436" s="9"/>
      <c r="D436" s="15"/>
      <c r="G436" s="175"/>
      <c r="H436" s="176"/>
      <c r="I436" s="176"/>
      <c r="J436" s="176"/>
      <c r="K436" s="175"/>
      <c r="L436" s="177"/>
      <c r="M436" s="177"/>
      <c r="O436" s="257"/>
      <c r="P436" s="257"/>
      <c r="Q436" s="257"/>
      <c r="R436" s="258"/>
      <c r="S436" s="257"/>
      <c r="T436" s="257"/>
      <c r="U436" s="257"/>
      <c r="V436" s="257"/>
    </row>
    <row r="437" spans="2:22" customFormat="1" ht="29.25" customHeight="1">
      <c r="B437" s="5"/>
      <c r="C437" s="9"/>
      <c r="D437" s="15"/>
      <c r="G437" s="175"/>
      <c r="H437" s="176"/>
      <c r="I437" s="176"/>
      <c r="J437" s="176"/>
      <c r="K437" s="175"/>
      <c r="L437" s="177"/>
      <c r="M437" s="177"/>
      <c r="O437" s="257"/>
      <c r="P437" s="257"/>
      <c r="Q437" s="257"/>
      <c r="R437" s="258"/>
      <c r="S437" s="257"/>
      <c r="T437" s="257"/>
      <c r="U437" s="257"/>
      <c r="V437" s="257"/>
    </row>
    <row r="438" spans="2:22" customFormat="1" ht="29.25" customHeight="1">
      <c r="B438" s="5"/>
      <c r="C438" s="9"/>
      <c r="D438" s="15"/>
      <c r="G438" s="175"/>
      <c r="H438" s="176"/>
      <c r="I438" s="176"/>
      <c r="J438" s="176"/>
      <c r="K438" s="175"/>
      <c r="L438" s="177"/>
      <c r="M438" s="177"/>
      <c r="O438" s="257"/>
      <c r="P438" s="257"/>
      <c r="Q438" s="257"/>
      <c r="R438" s="258"/>
      <c r="S438" s="257"/>
      <c r="T438" s="257"/>
      <c r="U438" s="257"/>
      <c r="V438" s="257"/>
    </row>
    <row r="439" spans="2:22" customFormat="1" ht="29.25" customHeight="1">
      <c r="B439" s="5"/>
      <c r="C439" s="9"/>
      <c r="D439" s="15"/>
      <c r="G439" s="175"/>
      <c r="H439" s="176"/>
      <c r="I439" s="176"/>
      <c r="J439" s="176"/>
      <c r="K439" s="175"/>
      <c r="L439" s="177"/>
      <c r="M439" s="177"/>
      <c r="O439" s="257"/>
      <c r="P439" s="257"/>
      <c r="Q439" s="257"/>
      <c r="R439" s="258"/>
      <c r="S439" s="257"/>
      <c r="T439" s="257"/>
      <c r="U439" s="257"/>
      <c r="V439" s="257"/>
    </row>
    <row r="440" spans="2:22" customFormat="1" ht="29.25" customHeight="1">
      <c r="B440" s="5"/>
      <c r="C440" s="9"/>
      <c r="D440" s="15"/>
      <c r="G440" s="175"/>
      <c r="H440" s="176"/>
      <c r="I440" s="176"/>
      <c r="J440" s="176"/>
      <c r="K440" s="175"/>
      <c r="L440" s="177"/>
      <c r="M440" s="177"/>
      <c r="O440" s="257"/>
      <c r="P440" s="257"/>
      <c r="Q440" s="257"/>
      <c r="R440" s="258"/>
      <c r="S440" s="257"/>
      <c r="T440" s="257"/>
      <c r="U440" s="257"/>
      <c r="V440" s="257"/>
    </row>
    <row r="441" spans="2:22" customFormat="1" ht="29.25" customHeight="1">
      <c r="B441" s="5"/>
      <c r="C441" s="9"/>
      <c r="D441" s="15"/>
      <c r="G441" s="175"/>
      <c r="H441" s="176"/>
      <c r="I441" s="176"/>
      <c r="J441" s="176"/>
      <c r="K441" s="175"/>
      <c r="L441" s="177"/>
      <c r="M441" s="177"/>
      <c r="O441" s="257"/>
      <c r="P441" s="257"/>
      <c r="Q441" s="257"/>
      <c r="R441" s="258"/>
      <c r="S441" s="257"/>
      <c r="T441" s="257"/>
      <c r="U441" s="257"/>
      <c r="V441" s="257"/>
    </row>
    <row r="442" spans="2:22" customFormat="1" ht="29.25" customHeight="1">
      <c r="B442" s="5"/>
      <c r="C442" s="9"/>
      <c r="D442" s="15"/>
      <c r="G442" s="175"/>
      <c r="H442" s="176"/>
      <c r="I442" s="176"/>
      <c r="J442" s="176"/>
      <c r="K442" s="175"/>
      <c r="L442" s="177"/>
      <c r="M442" s="177"/>
      <c r="O442" s="257"/>
      <c r="P442" s="257"/>
      <c r="Q442" s="257"/>
      <c r="R442" s="258"/>
      <c r="S442" s="257"/>
      <c r="T442" s="257"/>
      <c r="U442" s="257"/>
      <c r="V442" s="257"/>
    </row>
    <row r="443" spans="2:22" customFormat="1" ht="29.25" customHeight="1">
      <c r="B443" s="5"/>
      <c r="C443" s="9"/>
      <c r="D443" s="15"/>
      <c r="G443" s="175"/>
      <c r="H443" s="176"/>
      <c r="I443" s="176"/>
      <c r="J443" s="176"/>
      <c r="K443" s="175"/>
      <c r="L443" s="177"/>
      <c r="M443" s="177"/>
      <c r="O443" s="257"/>
      <c r="P443" s="257"/>
      <c r="Q443" s="257"/>
      <c r="R443" s="258"/>
      <c r="S443" s="257"/>
      <c r="T443" s="257"/>
      <c r="U443" s="257"/>
      <c r="V443" s="257"/>
    </row>
    <row r="444" spans="2:22" customFormat="1" ht="29.25" customHeight="1">
      <c r="B444" s="5"/>
      <c r="C444" s="9"/>
      <c r="D444" s="15"/>
      <c r="G444" s="175"/>
      <c r="H444" s="176"/>
      <c r="I444" s="176"/>
      <c r="J444" s="176"/>
      <c r="K444" s="175"/>
      <c r="L444" s="177"/>
      <c r="M444" s="177"/>
      <c r="O444" s="257"/>
      <c r="P444" s="257"/>
      <c r="Q444" s="257"/>
      <c r="R444" s="258"/>
      <c r="S444" s="257"/>
      <c r="T444" s="257"/>
      <c r="U444" s="257"/>
      <c r="V444" s="257"/>
    </row>
    <row r="445" spans="2:22" customFormat="1" ht="29.25" customHeight="1">
      <c r="B445" s="5"/>
      <c r="C445" s="9"/>
      <c r="D445" s="15"/>
      <c r="G445" s="175"/>
      <c r="H445" s="176"/>
      <c r="I445" s="176"/>
      <c r="J445" s="176"/>
      <c r="K445" s="175"/>
      <c r="L445" s="177"/>
      <c r="M445" s="177"/>
      <c r="O445" s="257"/>
      <c r="P445" s="257"/>
      <c r="Q445" s="257"/>
      <c r="R445" s="258"/>
      <c r="S445" s="257"/>
      <c r="T445" s="257"/>
      <c r="U445" s="257"/>
      <c r="V445" s="257"/>
    </row>
    <row r="446" spans="2:22" customFormat="1" ht="29.25" customHeight="1">
      <c r="B446" s="5"/>
      <c r="C446" s="9"/>
      <c r="D446" s="15"/>
      <c r="G446" s="175"/>
      <c r="H446" s="176"/>
      <c r="I446" s="176"/>
      <c r="J446" s="176"/>
      <c r="K446" s="175"/>
      <c r="L446" s="177"/>
      <c r="M446" s="177"/>
      <c r="O446" s="257"/>
      <c r="P446" s="257"/>
      <c r="Q446" s="257"/>
      <c r="R446" s="258"/>
      <c r="S446" s="257"/>
      <c r="T446" s="257"/>
      <c r="U446" s="257"/>
      <c r="V446" s="257"/>
    </row>
    <row r="447" spans="2:22" customFormat="1" ht="29.25" customHeight="1">
      <c r="B447" s="5"/>
      <c r="C447" s="9"/>
      <c r="D447" s="15"/>
      <c r="G447" s="175"/>
      <c r="H447" s="176"/>
      <c r="I447" s="176"/>
      <c r="J447" s="176"/>
      <c r="K447" s="175"/>
      <c r="L447" s="177"/>
      <c r="M447" s="177"/>
      <c r="O447" s="257"/>
      <c r="P447" s="257"/>
      <c r="Q447" s="257"/>
      <c r="R447" s="258"/>
      <c r="S447" s="257"/>
      <c r="T447" s="257"/>
      <c r="U447" s="257"/>
      <c r="V447" s="257"/>
    </row>
    <row r="448" spans="2:22" customFormat="1" ht="29.25" customHeight="1">
      <c r="B448" s="5"/>
      <c r="C448" s="9"/>
      <c r="D448" s="15"/>
      <c r="G448" s="175"/>
      <c r="H448" s="176"/>
      <c r="I448" s="176"/>
      <c r="J448" s="176"/>
      <c r="K448" s="175"/>
      <c r="L448" s="177"/>
      <c r="M448" s="177"/>
      <c r="O448" s="257"/>
      <c r="P448" s="257"/>
      <c r="Q448" s="257"/>
      <c r="R448" s="258"/>
      <c r="S448" s="257"/>
      <c r="T448" s="257"/>
      <c r="U448" s="257"/>
      <c r="V448" s="257"/>
    </row>
    <row r="449" spans="2:22" customFormat="1" ht="29.25" customHeight="1">
      <c r="B449" s="5"/>
      <c r="C449" s="9"/>
      <c r="D449" s="15"/>
      <c r="G449" s="175"/>
      <c r="H449" s="176"/>
      <c r="I449" s="176"/>
      <c r="J449" s="176"/>
      <c r="K449" s="175"/>
      <c r="L449" s="177"/>
      <c r="M449" s="177"/>
      <c r="O449" s="257"/>
      <c r="P449" s="257"/>
      <c r="Q449" s="257"/>
      <c r="R449" s="258"/>
      <c r="S449" s="257"/>
      <c r="T449" s="257"/>
      <c r="U449" s="257"/>
      <c r="V449" s="257"/>
    </row>
    <row r="450" spans="2:22" customFormat="1" ht="29.25" customHeight="1">
      <c r="B450" s="5"/>
      <c r="C450" s="9"/>
      <c r="D450" s="15"/>
      <c r="G450" s="175"/>
      <c r="H450" s="176"/>
      <c r="I450" s="176"/>
      <c r="J450" s="176"/>
      <c r="K450" s="175"/>
      <c r="L450" s="177"/>
      <c r="M450" s="177"/>
      <c r="O450" s="257"/>
      <c r="P450" s="257"/>
      <c r="Q450" s="257"/>
      <c r="R450" s="258"/>
      <c r="S450" s="257"/>
      <c r="T450" s="257"/>
      <c r="U450" s="257"/>
      <c r="V450" s="257"/>
    </row>
    <row r="451" spans="2:22" customFormat="1" ht="29.25" customHeight="1">
      <c r="B451" s="5"/>
      <c r="C451" s="9"/>
      <c r="D451" s="15"/>
      <c r="G451" s="175"/>
      <c r="H451" s="176"/>
      <c r="I451" s="176"/>
      <c r="J451" s="176"/>
      <c r="K451" s="175"/>
      <c r="L451" s="177"/>
      <c r="M451" s="177"/>
      <c r="O451" s="257"/>
      <c r="P451" s="257"/>
      <c r="Q451" s="257"/>
      <c r="R451" s="258"/>
      <c r="S451" s="257"/>
      <c r="T451" s="257"/>
      <c r="U451" s="257"/>
      <c r="V451" s="257"/>
    </row>
    <row r="452" spans="2:22" customFormat="1" ht="29.25" customHeight="1">
      <c r="B452" s="5"/>
      <c r="C452" s="9"/>
      <c r="D452" s="15"/>
      <c r="G452" s="175"/>
      <c r="H452" s="176"/>
      <c r="I452" s="176"/>
      <c r="J452" s="176"/>
      <c r="K452" s="175"/>
      <c r="L452" s="177"/>
      <c r="M452" s="177"/>
      <c r="O452" s="257"/>
      <c r="P452" s="257"/>
      <c r="Q452" s="257"/>
      <c r="R452" s="258"/>
      <c r="S452" s="257"/>
      <c r="T452" s="257"/>
      <c r="U452" s="257"/>
      <c r="V452" s="257"/>
    </row>
    <row r="453" spans="2:22" customFormat="1" ht="29.25" customHeight="1">
      <c r="B453" s="5"/>
      <c r="C453" s="9"/>
      <c r="D453" s="15"/>
      <c r="G453" s="175"/>
      <c r="H453" s="176"/>
      <c r="I453" s="176"/>
      <c r="J453" s="176"/>
      <c r="K453" s="175"/>
      <c r="L453" s="177"/>
      <c r="M453" s="177"/>
      <c r="O453" s="257"/>
      <c r="P453" s="257"/>
      <c r="Q453" s="257"/>
      <c r="R453" s="258"/>
      <c r="S453" s="257"/>
      <c r="T453" s="257"/>
      <c r="U453" s="257"/>
      <c r="V453" s="257"/>
    </row>
    <row r="454" spans="2:22" customFormat="1" ht="29.25" customHeight="1">
      <c r="B454" s="5"/>
      <c r="C454" s="9"/>
      <c r="D454" s="15"/>
      <c r="G454" s="175"/>
      <c r="H454" s="176"/>
      <c r="I454" s="176"/>
      <c r="J454" s="176"/>
      <c r="K454" s="175"/>
      <c r="L454" s="177"/>
      <c r="M454" s="177"/>
      <c r="O454" s="257"/>
      <c r="P454" s="257"/>
      <c r="Q454" s="257"/>
      <c r="R454" s="258"/>
      <c r="S454" s="257"/>
      <c r="T454" s="257"/>
      <c r="U454" s="257"/>
      <c r="V454" s="257"/>
    </row>
    <row r="455" spans="2:22" customFormat="1" ht="29.25" customHeight="1">
      <c r="B455" s="5"/>
      <c r="C455" s="9"/>
      <c r="D455" s="15"/>
      <c r="G455" s="175"/>
      <c r="H455" s="176"/>
      <c r="I455" s="176"/>
      <c r="J455" s="176"/>
      <c r="K455" s="175"/>
      <c r="L455" s="177"/>
      <c r="M455" s="177"/>
      <c r="O455" s="257"/>
      <c r="P455" s="257"/>
      <c r="Q455" s="257"/>
      <c r="R455" s="258"/>
      <c r="S455" s="257"/>
      <c r="T455" s="257"/>
      <c r="U455" s="257"/>
      <c r="V455" s="257"/>
    </row>
    <row r="456" spans="2:22" customFormat="1" ht="29.25" customHeight="1">
      <c r="B456" s="5"/>
      <c r="C456" s="9"/>
      <c r="D456" s="15"/>
      <c r="G456" s="175"/>
      <c r="H456" s="176"/>
      <c r="I456" s="176"/>
      <c r="J456" s="176"/>
      <c r="K456" s="175"/>
      <c r="L456" s="177"/>
      <c r="M456" s="177"/>
      <c r="O456" s="257"/>
      <c r="P456" s="257"/>
      <c r="Q456" s="257"/>
      <c r="R456" s="258"/>
      <c r="S456" s="257"/>
      <c r="T456" s="257"/>
      <c r="U456" s="257"/>
      <c r="V456" s="257"/>
    </row>
    <row r="457" spans="2:22" customFormat="1" ht="29.25" customHeight="1">
      <c r="B457" s="5"/>
      <c r="C457" s="9"/>
      <c r="D457" s="15"/>
      <c r="G457" s="175"/>
      <c r="H457" s="176"/>
      <c r="I457" s="176"/>
      <c r="J457" s="176"/>
      <c r="K457" s="175"/>
      <c r="L457" s="177"/>
      <c r="M457" s="177"/>
      <c r="O457" s="257"/>
      <c r="P457" s="257"/>
      <c r="Q457" s="257"/>
      <c r="R457" s="258"/>
      <c r="S457" s="257"/>
      <c r="T457" s="257"/>
      <c r="U457" s="257"/>
      <c r="V457" s="257"/>
    </row>
    <row r="458" spans="2:22" customFormat="1" ht="29.25" customHeight="1">
      <c r="B458" s="5"/>
      <c r="C458" s="9"/>
      <c r="D458" s="15"/>
      <c r="G458" s="175"/>
      <c r="H458" s="176"/>
      <c r="I458" s="176"/>
      <c r="J458" s="176"/>
      <c r="K458" s="175"/>
      <c r="L458" s="177"/>
      <c r="M458" s="177"/>
      <c r="O458" s="257"/>
      <c r="P458" s="257"/>
      <c r="Q458" s="257"/>
      <c r="R458" s="258"/>
      <c r="S458" s="257"/>
      <c r="T458" s="257"/>
      <c r="U458" s="257"/>
      <c r="V458" s="257"/>
    </row>
    <row r="459" spans="2:22" customFormat="1" ht="29.25" customHeight="1">
      <c r="B459" s="5"/>
      <c r="C459" s="9"/>
      <c r="D459" s="15"/>
      <c r="G459" s="175"/>
      <c r="H459" s="176"/>
      <c r="I459" s="176"/>
      <c r="J459" s="176"/>
      <c r="K459" s="175"/>
      <c r="L459" s="177"/>
      <c r="M459" s="177"/>
      <c r="O459" s="257"/>
      <c r="P459" s="257"/>
      <c r="Q459" s="257"/>
      <c r="R459" s="258"/>
      <c r="S459" s="257"/>
      <c r="T459" s="257"/>
      <c r="U459" s="257"/>
      <c r="V459" s="257"/>
    </row>
    <row r="460" spans="2:22" customFormat="1" ht="29.25" customHeight="1">
      <c r="B460" s="5"/>
      <c r="C460" s="9"/>
      <c r="D460" s="15"/>
      <c r="G460" s="175"/>
      <c r="H460" s="176"/>
      <c r="I460" s="176"/>
      <c r="J460" s="176"/>
      <c r="K460" s="175"/>
      <c r="L460" s="177"/>
      <c r="M460" s="177"/>
      <c r="O460" s="257"/>
      <c r="P460" s="257"/>
      <c r="Q460" s="257"/>
      <c r="R460" s="258"/>
      <c r="S460" s="257"/>
      <c r="T460" s="257"/>
      <c r="U460" s="257"/>
      <c r="V460" s="257"/>
    </row>
    <row r="461" spans="2:22" customFormat="1" ht="29.25" customHeight="1">
      <c r="B461" s="5"/>
      <c r="C461" s="9"/>
      <c r="D461" s="15"/>
      <c r="G461" s="175"/>
      <c r="H461" s="176"/>
      <c r="I461" s="176"/>
      <c r="J461" s="176"/>
      <c r="K461" s="175"/>
      <c r="L461" s="177"/>
      <c r="M461" s="177"/>
      <c r="O461" s="257"/>
      <c r="P461" s="257"/>
      <c r="Q461" s="257"/>
      <c r="R461" s="258"/>
      <c r="S461" s="257"/>
      <c r="T461" s="257"/>
      <c r="U461" s="257"/>
      <c r="V461" s="257"/>
    </row>
    <row r="462" spans="2:22" customFormat="1" ht="29.25" customHeight="1">
      <c r="B462" s="5"/>
      <c r="C462" s="9"/>
      <c r="D462" s="15"/>
      <c r="G462" s="175"/>
      <c r="H462" s="176"/>
      <c r="I462" s="176"/>
      <c r="J462" s="176"/>
      <c r="K462" s="175"/>
      <c r="L462" s="177"/>
      <c r="M462" s="177"/>
      <c r="O462" s="257"/>
      <c r="P462" s="257"/>
      <c r="Q462" s="257"/>
      <c r="R462" s="258"/>
      <c r="S462" s="257"/>
      <c r="T462" s="257"/>
      <c r="U462" s="257"/>
      <c r="V462" s="257"/>
    </row>
    <row r="463" spans="2:22" customFormat="1" ht="29.25" customHeight="1">
      <c r="B463" s="5"/>
      <c r="C463" s="9"/>
      <c r="D463" s="15"/>
      <c r="G463" s="175"/>
      <c r="H463" s="176"/>
      <c r="I463" s="176"/>
      <c r="J463" s="176"/>
      <c r="K463" s="175"/>
      <c r="L463" s="177"/>
      <c r="M463" s="177"/>
      <c r="O463" s="257"/>
      <c r="P463" s="257"/>
      <c r="Q463" s="257"/>
      <c r="R463" s="258"/>
      <c r="S463" s="257"/>
      <c r="T463" s="257"/>
      <c r="U463" s="257"/>
      <c r="V463" s="257"/>
    </row>
    <row r="464" spans="2:22" customFormat="1" ht="29.25" customHeight="1">
      <c r="B464" s="5"/>
      <c r="C464" s="9"/>
      <c r="D464" s="15"/>
      <c r="G464" s="175"/>
      <c r="H464" s="176"/>
      <c r="I464" s="176"/>
      <c r="J464" s="176"/>
      <c r="K464" s="175"/>
      <c r="L464" s="177"/>
      <c r="M464" s="177"/>
      <c r="O464" s="257"/>
      <c r="P464" s="257"/>
      <c r="Q464" s="257"/>
      <c r="R464" s="258"/>
      <c r="S464" s="257"/>
      <c r="T464" s="257"/>
      <c r="U464" s="257"/>
      <c r="V464" s="257"/>
    </row>
    <row r="465" spans="2:22" customFormat="1" ht="29.25" customHeight="1">
      <c r="B465" s="5"/>
      <c r="C465" s="9"/>
      <c r="D465" s="15"/>
      <c r="G465" s="175"/>
      <c r="H465" s="176"/>
      <c r="I465" s="176"/>
      <c r="J465" s="176"/>
      <c r="K465" s="175"/>
      <c r="L465" s="177"/>
      <c r="M465" s="177"/>
      <c r="O465" s="257"/>
      <c r="P465" s="257"/>
      <c r="Q465" s="257"/>
      <c r="R465" s="258"/>
      <c r="S465" s="257"/>
      <c r="T465" s="257"/>
      <c r="U465" s="257"/>
      <c r="V465" s="257"/>
    </row>
    <row r="466" spans="2:22" customFormat="1" ht="29.25" customHeight="1">
      <c r="B466" s="5"/>
      <c r="C466" s="9"/>
      <c r="D466" s="15"/>
      <c r="G466" s="175"/>
      <c r="H466" s="176"/>
      <c r="I466" s="176"/>
      <c r="J466" s="176"/>
      <c r="K466" s="175"/>
      <c r="L466" s="177"/>
      <c r="M466" s="177"/>
      <c r="O466" s="257"/>
      <c r="P466" s="257"/>
      <c r="Q466" s="257"/>
      <c r="R466" s="258"/>
      <c r="S466" s="257"/>
      <c r="T466" s="257"/>
      <c r="U466" s="257"/>
      <c r="V466" s="257"/>
    </row>
    <row r="467" spans="2:22" customFormat="1" ht="29.25" customHeight="1">
      <c r="B467" s="5"/>
      <c r="C467" s="9"/>
      <c r="D467" s="15"/>
      <c r="G467" s="175"/>
      <c r="H467" s="176"/>
      <c r="I467" s="176"/>
      <c r="J467" s="176"/>
      <c r="K467" s="175"/>
      <c r="L467" s="177"/>
      <c r="M467" s="177"/>
      <c r="O467" s="257"/>
      <c r="P467" s="257"/>
      <c r="Q467" s="257"/>
      <c r="R467" s="258"/>
      <c r="S467" s="257"/>
      <c r="T467" s="257"/>
      <c r="U467" s="257"/>
      <c r="V467" s="257"/>
    </row>
    <row r="468" spans="2:22" customFormat="1" ht="29.25" customHeight="1">
      <c r="B468" s="5"/>
      <c r="C468" s="9"/>
      <c r="D468" s="15"/>
      <c r="G468" s="175"/>
      <c r="H468" s="176"/>
      <c r="I468" s="176"/>
      <c r="J468" s="176"/>
      <c r="K468" s="175"/>
      <c r="L468" s="177"/>
      <c r="M468" s="177"/>
      <c r="O468" s="257"/>
      <c r="P468" s="257"/>
      <c r="Q468" s="257"/>
      <c r="R468" s="258"/>
      <c r="S468" s="257"/>
      <c r="T468" s="257"/>
      <c r="U468" s="257"/>
      <c r="V468" s="257"/>
    </row>
    <row r="469" spans="2:22" customFormat="1" ht="29.25" customHeight="1">
      <c r="B469" s="5"/>
      <c r="C469" s="9"/>
      <c r="D469" s="15"/>
      <c r="G469" s="175"/>
      <c r="H469" s="176"/>
      <c r="I469" s="176"/>
      <c r="J469" s="176"/>
      <c r="K469" s="175"/>
      <c r="L469" s="177"/>
      <c r="M469" s="177"/>
      <c r="O469" s="257"/>
      <c r="P469" s="257"/>
      <c r="Q469" s="257"/>
      <c r="R469" s="258"/>
      <c r="S469" s="257"/>
      <c r="T469" s="257"/>
      <c r="U469" s="257"/>
      <c r="V469" s="257"/>
    </row>
    <row r="470" spans="2:22" customFormat="1" ht="29.25" customHeight="1">
      <c r="B470" s="5"/>
      <c r="C470" s="9"/>
      <c r="D470" s="15"/>
      <c r="G470" s="175"/>
      <c r="H470" s="176"/>
      <c r="I470" s="176"/>
      <c r="J470" s="176"/>
      <c r="K470" s="175"/>
      <c r="L470" s="177"/>
      <c r="M470" s="177"/>
      <c r="O470" s="257"/>
      <c r="P470" s="257"/>
      <c r="Q470" s="257"/>
      <c r="R470" s="258"/>
      <c r="S470" s="257"/>
      <c r="T470" s="257"/>
      <c r="U470" s="257"/>
      <c r="V470" s="257"/>
    </row>
    <row r="471" spans="2:22" customFormat="1" ht="29.25" customHeight="1">
      <c r="B471" s="5"/>
      <c r="C471" s="9"/>
      <c r="D471" s="15"/>
      <c r="G471" s="175"/>
      <c r="H471" s="176"/>
      <c r="I471" s="176"/>
      <c r="J471" s="176"/>
      <c r="K471" s="175"/>
      <c r="L471" s="177"/>
      <c r="M471" s="177"/>
      <c r="O471" s="257"/>
      <c r="P471" s="257"/>
      <c r="Q471" s="257"/>
      <c r="R471" s="258"/>
      <c r="S471" s="257"/>
      <c r="T471" s="257"/>
      <c r="U471" s="257"/>
      <c r="V471" s="257"/>
    </row>
    <row r="472" spans="2:22" customFormat="1" ht="29.25" customHeight="1">
      <c r="B472" s="5"/>
      <c r="C472" s="9"/>
      <c r="D472" s="15"/>
      <c r="G472" s="175"/>
      <c r="H472" s="176"/>
      <c r="I472" s="176"/>
      <c r="J472" s="176"/>
      <c r="K472" s="175"/>
      <c r="L472" s="177"/>
      <c r="M472" s="177"/>
      <c r="O472" s="257"/>
      <c r="P472" s="257"/>
      <c r="Q472" s="257"/>
      <c r="R472" s="258"/>
      <c r="S472" s="257"/>
      <c r="T472" s="257"/>
      <c r="U472" s="257"/>
      <c r="V472" s="257"/>
    </row>
    <row r="473" spans="2:22" customFormat="1" ht="29.25" customHeight="1">
      <c r="B473" s="5"/>
      <c r="C473" s="9"/>
      <c r="D473" s="15"/>
      <c r="G473" s="175"/>
      <c r="H473" s="176"/>
      <c r="I473" s="176"/>
      <c r="J473" s="176"/>
      <c r="K473" s="175"/>
      <c r="L473" s="177"/>
      <c r="M473" s="177"/>
      <c r="O473" s="257"/>
      <c r="P473" s="257"/>
      <c r="Q473" s="257"/>
      <c r="R473" s="258"/>
      <c r="S473" s="257"/>
      <c r="T473" s="257"/>
      <c r="U473" s="257"/>
      <c r="V473" s="257"/>
    </row>
    <row r="474" spans="2:22" customFormat="1" ht="29.25" customHeight="1">
      <c r="B474" s="5"/>
      <c r="C474" s="9"/>
      <c r="D474" s="15"/>
      <c r="G474" s="175"/>
      <c r="H474" s="176"/>
      <c r="I474" s="176"/>
      <c r="J474" s="176"/>
      <c r="K474" s="175"/>
      <c r="L474" s="177"/>
      <c r="M474" s="177"/>
      <c r="O474" s="257"/>
      <c r="P474" s="257"/>
      <c r="Q474" s="257"/>
      <c r="R474" s="258"/>
      <c r="S474" s="257"/>
      <c r="T474" s="257"/>
      <c r="U474" s="257"/>
      <c r="V474" s="257"/>
    </row>
    <row r="475" spans="2:22" customFormat="1" ht="29.25" customHeight="1">
      <c r="B475" s="5"/>
      <c r="C475" s="9"/>
      <c r="D475" s="15"/>
      <c r="G475" s="175"/>
      <c r="H475" s="176"/>
      <c r="I475" s="176"/>
      <c r="J475" s="176"/>
      <c r="K475" s="175"/>
      <c r="L475" s="177"/>
      <c r="M475" s="177"/>
      <c r="O475" s="257"/>
      <c r="P475" s="257"/>
      <c r="Q475" s="257"/>
      <c r="R475" s="258"/>
      <c r="S475" s="257"/>
      <c r="T475" s="257"/>
      <c r="U475" s="257"/>
      <c r="V475" s="257"/>
    </row>
    <row r="476" spans="2:22" customFormat="1" ht="29.25" customHeight="1">
      <c r="B476" s="5"/>
      <c r="C476" s="9"/>
      <c r="D476" s="15"/>
      <c r="G476" s="175"/>
      <c r="H476" s="176"/>
      <c r="I476" s="176"/>
      <c r="J476" s="176"/>
      <c r="K476" s="175"/>
      <c r="L476" s="177"/>
      <c r="M476" s="177"/>
      <c r="O476" s="257"/>
      <c r="P476" s="257"/>
      <c r="Q476" s="257"/>
      <c r="R476" s="258"/>
      <c r="S476" s="257"/>
      <c r="T476" s="257"/>
      <c r="U476" s="257"/>
      <c r="V476" s="257"/>
    </row>
    <row r="477" spans="2:22" customFormat="1" ht="29.25" customHeight="1">
      <c r="B477" s="5"/>
      <c r="C477" s="9"/>
      <c r="D477" s="15"/>
      <c r="G477" s="175"/>
      <c r="H477" s="176"/>
      <c r="I477" s="176"/>
      <c r="J477" s="176"/>
      <c r="K477" s="175"/>
      <c r="L477" s="177"/>
      <c r="M477" s="177"/>
      <c r="O477" s="257"/>
      <c r="P477" s="257"/>
      <c r="Q477" s="257"/>
      <c r="R477" s="258"/>
      <c r="S477" s="257"/>
      <c r="T477" s="257"/>
      <c r="U477" s="257"/>
      <c r="V477" s="257"/>
    </row>
    <row r="478" spans="2:22" customFormat="1" ht="29.25" customHeight="1">
      <c r="B478" s="5"/>
      <c r="C478" s="9"/>
      <c r="D478" s="15"/>
      <c r="G478" s="175"/>
      <c r="H478" s="176"/>
      <c r="I478" s="176"/>
      <c r="J478" s="176"/>
      <c r="K478" s="175"/>
      <c r="L478" s="177"/>
      <c r="M478" s="177"/>
      <c r="O478" s="257"/>
      <c r="P478" s="257"/>
      <c r="Q478" s="257"/>
      <c r="R478" s="258"/>
      <c r="S478" s="257"/>
      <c r="T478" s="257"/>
      <c r="U478" s="257"/>
      <c r="V478" s="257"/>
    </row>
    <row r="479" spans="2:22" customFormat="1" ht="29.25" customHeight="1">
      <c r="B479" s="5"/>
      <c r="C479" s="9"/>
      <c r="D479" s="15"/>
      <c r="G479" s="175"/>
      <c r="H479" s="176"/>
      <c r="I479" s="176"/>
      <c r="J479" s="176"/>
      <c r="K479" s="175"/>
      <c r="L479" s="177"/>
      <c r="M479" s="177"/>
      <c r="O479" s="257"/>
      <c r="P479" s="257"/>
      <c r="Q479" s="257"/>
      <c r="R479" s="258"/>
      <c r="S479" s="257"/>
      <c r="T479" s="257"/>
      <c r="U479" s="257"/>
      <c r="V479" s="257"/>
    </row>
    <row r="480" spans="2:22" customFormat="1" ht="29.25" customHeight="1">
      <c r="B480" s="5"/>
      <c r="C480" s="9"/>
      <c r="D480" s="15"/>
      <c r="G480" s="175"/>
      <c r="H480" s="176"/>
      <c r="I480" s="176"/>
      <c r="J480" s="176"/>
      <c r="K480" s="175"/>
      <c r="L480" s="177"/>
      <c r="M480" s="177"/>
      <c r="O480" s="257"/>
      <c r="P480" s="257"/>
      <c r="Q480" s="257"/>
      <c r="R480" s="258"/>
      <c r="S480" s="257"/>
      <c r="T480" s="257"/>
      <c r="U480" s="257"/>
      <c r="V480" s="257"/>
    </row>
    <row r="481" spans="2:22" customFormat="1" ht="29.25" customHeight="1">
      <c r="B481" s="5"/>
      <c r="C481" s="9"/>
      <c r="D481" s="15"/>
      <c r="G481" s="175"/>
      <c r="H481" s="176"/>
      <c r="I481" s="176"/>
      <c r="J481" s="176"/>
      <c r="K481" s="175"/>
      <c r="L481" s="177"/>
      <c r="M481" s="177"/>
      <c r="O481" s="257"/>
      <c r="P481" s="257"/>
      <c r="Q481" s="257"/>
      <c r="R481" s="258"/>
      <c r="S481" s="257"/>
      <c r="T481" s="257"/>
      <c r="U481" s="257"/>
      <c r="V481" s="257"/>
    </row>
    <row r="482" spans="2:22" customFormat="1" ht="29.25" customHeight="1">
      <c r="B482" s="5"/>
      <c r="C482" s="9"/>
      <c r="D482" s="15"/>
      <c r="G482" s="175"/>
      <c r="H482" s="176"/>
      <c r="I482" s="176"/>
      <c r="J482" s="176"/>
      <c r="K482" s="175"/>
      <c r="L482" s="177"/>
      <c r="M482" s="177"/>
      <c r="O482" s="257"/>
      <c r="P482" s="257"/>
      <c r="Q482" s="257"/>
      <c r="R482" s="258"/>
      <c r="S482" s="257"/>
      <c r="T482" s="257"/>
      <c r="U482" s="257"/>
      <c r="V482" s="257"/>
    </row>
    <row r="483" spans="2:22" customFormat="1" ht="29.25" customHeight="1">
      <c r="B483" s="5"/>
      <c r="C483" s="9"/>
      <c r="D483" s="15"/>
      <c r="G483" s="175"/>
      <c r="H483" s="176"/>
      <c r="I483" s="176"/>
      <c r="J483" s="176"/>
      <c r="K483" s="175"/>
      <c r="L483" s="177"/>
      <c r="M483" s="177"/>
      <c r="O483" s="257"/>
      <c r="P483" s="257"/>
      <c r="Q483" s="257"/>
      <c r="R483" s="258"/>
      <c r="S483" s="257"/>
      <c r="T483" s="257"/>
      <c r="U483" s="257"/>
      <c r="V483" s="257"/>
    </row>
    <row r="484" spans="2:22" customFormat="1" ht="29.25" customHeight="1">
      <c r="B484" s="5"/>
      <c r="C484" s="9"/>
      <c r="D484" s="15"/>
      <c r="G484" s="175"/>
      <c r="H484" s="176"/>
      <c r="I484" s="176"/>
      <c r="J484" s="176"/>
      <c r="K484" s="175"/>
      <c r="L484" s="177"/>
      <c r="M484" s="177"/>
      <c r="O484" s="257"/>
      <c r="P484" s="257"/>
      <c r="Q484" s="257"/>
      <c r="R484" s="258"/>
      <c r="S484" s="257"/>
      <c r="T484" s="257"/>
      <c r="U484" s="257"/>
      <c r="V484" s="257"/>
    </row>
    <row r="485" spans="2:22" customFormat="1" ht="29.25" customHeight="1">
      <c r="B485" s="5"/>
      <c r="C485" s="9"/>
      <c r="D485" s="15"/>
      <c r="G485" s="175"/>
      <c r="H485" s="176"/>
      <c r="I485" s="176"/>
      <c r="J485" s="176"/>
      <c r="K485" s="175"/>
      <c r="L485" s="177"/>
      <c r="M485" s="177"/>
      <c r="O485" s="257"/>
      <c r="P485" s="257"/>
      <c r="Q485" s="257"/>
      <c r="R485" s="258"/>
      <c r="S485" s="257"/>
      <c r="T485" s="257"/>
      <c r="U485" s="257"/>
      <c r="V485" s="257"/>
    </row>
    <row r="486" spans="2:22" customFormat="1" ht="29.25" customHeight="1">
      <c r="B486" s="5"/>
      <c r="C486" s="9"/>
      <c r="D486" s="15"/>
      <c r="G486" s="175"/>
      <c r="H486" s="176"/>
      <c r="I486" s="176"/>
      <c r="J486" s="176"/>
      <c r="K486" s="175"/>
      <c r="L486" s="177"/>
      <c r="M486" s="177"/>
      <c r="O486" s="257"/>
      <c r="P486" s="257"/>
      <c r="Q486" s="257"/>
      <c r="R486" s="258"/>
      <c r="S486" s="257"/>
      <c r="T486" s="257"/>
      <c r="U486" s="257"/>
      <c r="V486" s="257"/>
    </row>
    <row r="487" spans="2:22" customFormat="1" ht="29.25" customHeight="1">
      <c r="B487" s="5"/>
      <c r="C487" s="9"/>
      <c r="D487" s="15"/>
      <c r="G487" s="175"/>
      <c r="H487" s="176"/>
      <c r="I487" s="176"/>
      <c r="J487" s="176"/>
      <c r="K487" s="175"/>
      <c r="L487" s="177"/>
      <c r="M487" s="177"/>
      <c r="O487" s="257"/>
      <c r="P487" s="257"/>
      <c r="Q487" s="257"/>
      <c r="R487" s="258"/>
      <c r="S487" s="257"/>
      <c r="T487" s="257"/>
      <c r="U487" s="257"/>
      <c r="V487" s="257"/>
    </row>
    <row r="488" spans="2:22" customFormat="1" ht="29.25" customHeight="1">
      <c r="B488" s="5"/>
      <c r="C488" s="9"/>
      <c r="D488" s="15"/>
      <c r="G488" s="175"/>
      <c r="H488" s="176"/>
      <c r="I488" s="176"/>
      <c r="J488" s="176"/>
      <c r="K488" s="175"/>
      <c r="L488" s="177"/>
      <c r="M488" s="177"/>
      <c r="O488" s="257"/>
      <c r="P488" s="257"/>
      <c r="Q488" s="257"/>
      <c r="R488" s="258"/>
      <c r="S488" s="257"/>
      <c r="T488" s="257"/>
      <c r="U488" s="257"/>
      <c r="V488" s="257"/>
    </row>
    <row r="489" spans="2:22" customFormat="1" ht="29.25" customHeight="1">
      <c r="B489" s="5"/>
      <c r="C489" s="9"/>
      <c r="D489" s="15"/>
      <c r="G489" s="175"/>
      <c r="H489" s="176"/>
      <c r="I489" s="176"/>
      <c r="J489" s="176"/>
      <c r="K489" s="175"/>
      <c r="L489" s="177"/>
      <c r="M489" s="177"/>
      <c r="O489" s="257"/>
      <c r="P489" s="257"/>
      <c r="Q489" s="257"/>
      <c r="R489" s="258"/>
      <c r="S489" s="257"/>
      <c r="T489" s="257"/>
      <c r="U489" s="257"/>
      <c r="V489" s="257"/>
    </row>
    <row r="490" spans="2:22" customFormat="1" ht="29.25" customHeight="1">
      <c r="B490" s="5"/>
      <c r="C490" s="9"/>
      <c r="D490" s="15"/>
      <c r="G490" s="175"/>
      <c r="H490" s="176"/>
      <c r="I490" s="176"/>
      <c r="J490" s="176"/>
      <c r="K490" s="175"/>
      <c r="L490" s="177"/>
      <c r="M490" s="177"/>
      <c r="O490" s="257"/>
      <c r="P490" s="257"/>
      <c r="Q490" s="257"/>
      <c r="R490" s="258"/>
      <c r="S490" s="257"/>
      <c r="T490" s="257"/>
      <c r="U490" s="257"/>
      <c r="V490" s="257"/>
    </row>
    <row r="491" spans="2:22" customFormat="1" ht="29.25" customHeight="1">
      <c r="B491" s="5"/>
      <c r="C491" s="9"/>
      <c r="D491" s="15"/>
      <c r="G491" s="175"/>
      <c r="H491" s="176"/>
      <c r="I491" s="176"/>
      <c r="J491" s="176"/>
      <c r="K491" s="175"/>
      <c r="L491" s="177"/>
      <c r="M491" s="177"/>
      <c r="O491" s="257"/>
      <c r="P491" s="257"/>
      <c r="Q491" s="257"/>
      <c r="R491" s="258"/>
      <c r="S491" s="257"/>
      <c r="T491" s="257"/>
      <c r="U491" s="257"/>
      <c r="V491" s="257"/>
    </row>
    <row r="492" spans="2:22" customFormat="1" ht="29.25" customHeight="1">
      <c r="B492" s="5"/>
      <c r="C492" s="9"/>
      <c r="D492" s="15"/>
      <c r="G492" s="175"/>
      <c r="H492" s="176"/>
      <c r="I492" s="176"/>
      <c r="J492" s="176"/>
      <c r="K492" s="175"/>
      <c r="L492" s="177"/>
      <c r="M492" s="177"/>
      <c r="O492" s="257"/>
      <c r="P492" s="257"/>
      <c r="Q492" s="257"/>
      <c r="R492" s="258"/>
      <c r="S492" s="257"/>
      <c r="T492" s="257"/>
      <c r="U492" s="257"/>
      <c r="V492" s="257"/>
    </row>
    <row r="493" spans="2:22" customFormat="1" ht="29.25" customHeight="1">
      <c r="B493" s="5"/>
      <c r="C493" s="9"/>
      <c r="D493" s="15"/>
      <c r="G493" s="175"/>
      <c r="H493" s="176"/>
      <c r="I493" s="176"/>
      <c r="J493" s="176"/>
      <c r="K493" s="175"/>
      <c r="L493" s="177"/>
      <c r="M493" s="177"/>
      <c r="O493" s="257"/>
      <c r="P493" s="257"/>
      <c r="Q493" s="257"/>
      <c r="R493" s="258"/>
      <c r="S493" s="257"/>
      <c r="T493" s="257"/>
      <c r="U493" s="257"/>
      <c r="V493" s="257"/>
    </row>
    <row r="494" spans="2:22" customFormat="1" ht="29.25" customHeight="1">
      <c r="B494" s="5"/>
      <c r="C494" s="9"/>
      <c r="D494" s="15"/>
      <c r="G494" s="175"/>
      <c r="H494" s="176"/>
      <c r="I494" s="176"/>
      <c r="J494" s="176"/>
      <c r="K494" s="175"/>
      <c r="L494" s="177"/>
      <c r="M494" s="177"/>
      <c r="O494" s="257"/>
      <c r="P494" s="257"/>
      <c r="Q494" s="257"/>
      <c r="R494" s="258"/>
      <c r="S494" s="257"/>
      <c r="T494" s="257"/>
      <c r="U494" s="257"/>
      <c r="V494" s="257"/>
    </row>
    <row r="495" spans="2:22" customFormat="1" ht="29.25" customHeight="1">
      <c r="B495" s="5"/>
      <c r="C495" s="9"/>
      <c r="D495" s="15"/>
      <c r="G495" s="175"/>
      <c r="H495" s="176"/>
      <c r="I495" s="176"/>
      <c r="J495" s="176"/>
      <c r="K495" s="175"/>
      <c r="L495" s="177"/>
      <c r="M495" s="177"/>
      <c r="O495" s="257"/>
      <c r="P495" s="257"/>
      <c r="Q495" s="257"/>
      <c r="R495" s="258"/>
      <c r="S495" s="257"/>
      <c r="T495" s="257"/>
      <c r="U495" s="257"/>
      <c r="V495" s="257"/>
    </row>
    <row r="496" spans="2:22" customFormat="1" ht="29.25" customHeight="1">
      <c r="B496" s="5"/>
      <c r="C496" s="9"/>
      <c r="D496" s="15"/>
      <c r="G496" s="175"/>
      <c r="H496" s="176"/>
      <c r="I496" s="176"/>
      <c r="J496" s="176"/>
      <c r="K496" s="175"/>
      <c r="L496" s="177"/>
      <c r="M496" s="177"/>
      <c r="O496" s="257"/>
      <c r="P496" s="257"/>
      <c r="Q496" s="257"/>
      <c r="R496" s="258"/>
      <c r="S496" s="257"/>
      <c r="T496" s="257"/>
      <c r="U496" s="257"/>
      <c r="V496" s="257"/>
    </row>
    <row r="497" spans="2:22" customFormat="1" ht="29.25" customHeight="1">
      <c r="B497" s="5"/>
      <c r="C497" s="9"/>
      <c r="D497" s="15"/>
      <c r="G497" s="175"/>
      <c r="H497" s="176"/>
      <c r="I497" s="176"/>
      <c r="J497" s="176"/>
      <c r="K497" s="175"/>
      <c r="L497" s="177"/>
      <c r="M497" s="177"/>
      <c r="O497" s="257"/>
      <c r="P497" s="257"/>
      <c r="Q497" s="257"/>
      <c r="R497" s="258"/>
      <c r="S497" s="257"/>
      <c r="T497" s="257"/>
      <c r="U497" s="257"/>
      <c r="V497" s="257"/>
    </row>
    <row r="498" spans="2:22" customFormat="1" ht="29.25" customHeight="1">
      <c r="B498" s="5"/>
      <c r="C498" s="9"/>
      <c r="D498" s="15"/>
      <c r="G498" s="175"/>
      <c r="H498" s="176"/>
      <c r="I498" s="176"/>
      <c r="J498" s="176"/>
      <c r="K498" s="175"/>
      <c r="L498" s="177"/>
      <c r="M498" s="177"/>
      <c r="O498" s="257"/>
      <c r="P498" s="257"/>
      <c r="Q498" s="257"/>
      <c r="R498" s="258"/>
      <c r="S498" s="257"/>
      <c r="T498" s="257"/>
      <c r="U498" s="257"/>
      <c r="V498" s="257"/>
    </row>
    <row r="499" spans="2:22" customFormat="1" ht="29.25" customHeight="1">
      <c r="B499" s="5"/>
      <c r="C499" s="9"/>
      <c r="D499" s="15"/>
      <c r="G499" s="175"/>
      <c r="H499" s="176"/>
      <c r="I499" s="176"/>
      <c r="J499" s="176"/>
      <c r="K499" s="175"/>
      <c r="L499" s="177"/>
      <c r="M499" s="177"/>
      <c r="O499" s="257"/>
      <c r="P499" s="257"/>
      <c r="Q499" s="257"/>
      <c r="R499" s="258"/>
      <c r="S499" s="257"/>
      <c r="T499" s="257"/>
      <c r="U499" s="257"/>
      <c r="V499" s="257"/>
    </row>
    <row r="500" spans="2:22" customFormat="1" ht="29.25" customHeight="1">
      <c r="B500" s="5"/>
      <c r="C500" s="9"/>
      <c r="D500" s="15"/>
      <c r="G500" s="175"/>
      <c r="H500" s="176"/>
      <c r="I500" s="176"/>
      <c r="J500" s="176"/>
      <c r="K500" s="175"/>
      <c r="L500" s="177"/>
      <c r="M500" s="177"/>
      <c r="O500" s="257"/>
      <c r="P500" s="257"/>
      <c r="Q500" s="257"/>
      <c r="R500" s="258"/>
      <c r="S500" s="257"/>
      <c r="T500" s="257"/>
      <c r="U500" s="257"/>
      <c r="V500" s="257"/>
    </row>
    <row r="501" spans="2:22" customFormat="1" ht="29.25" customHeight="1">
      <c r="B501" s="5"/>
      <c r="C501" s="9"/>
      <c r="D501" s="15"/>
      <c r="G501" s="175"/>
      <c r="H501" s="176"/>
      <c r="I501" s="176"/>
      <c r="J501" s="176"/>
      <c r="K501" s="175"/>
      <c r="L501" s="177"/>
      <c r="M501" s="177"/>
      <c r="O501" s="257"/>
      <c r="P501" s="257"/>
      <c r="Q501" s="257"/>
      <c r="R501" s="258"/>
      <c r="S501" s="257"/>
      <c r="T501" s="257"/>
      <c r="U501" s="257"/>
      <c r="V501" s="257"/>
    </row>
    <row r="502" spans="2:22" customFormat="1" ht="29.25" customHeight="1">
      <c r="B502" s="5"/>
      <c r="C502" s="9"/>
      <c r="D502" s="15"/>
      <c r="G502" s="175"/>
      <c r="H502" s="176"/>
      <c r="I502" s="176"/>
      <c r="J502" s="176"/>
      <c r="K502" s="175"/>
      <c r="L502" s="177"/>
      <c r="M502" s="177"/>
      <c r="O502" s="257"/>
      <c r="P502" s="257"/>
      <c r="Q502" s="257"/>
      <c r="R502" s="258"/>
      <c r="S502" s="257"/>
      <c r="T502" s="257"/>
      <c r="U502" s="257"/>
      <c r="V502" s="257"/>
    </row>
    <row r="503" spans="2:22" customFormat="1" ht="29.25" customHeight="1">
      <c r="B503" s="5"/>
      <c r="C503" s="9"/>
      <c r="D503" s="15"/>
      <c r="G503" s="175"/>
      <c r="H503" s="176"/>
      <c r="I503" s="176"/>
      <c r="J503" s="176"/>
      <c r="K503" s="175"/>
      <c r="L503" s="177"/>
      <c r="M503" s="177"/>
      <c r="O503" s="257"/>
      <c r="P503" s="257"/>
      <c r="Q503" s="257"/>
      <c r="R503" s="258"/>
      <c r="S503" s="257"/>
      <c r="T503" s="257"/>
      <c r="U503" s="257"/>
      <c r="V503" s="257"/>
    </row>
    <row r="504" spans="2:22" customFormat="1" ht="29.25" customHeight="1">
      <c r="B504" s="5"/>
      <c r="C504" s="9"/>
      <c r="D504" s="15"/>
      <c r="G504" s="175"/>
      <c r="H504" s="176"/>
      <c r="I504" s="176"/>
      <c r="J504" s="176"/>
      <c r="K504" s="175"/>
      <c r="L504" s="177"/>
      <c r="M504" s="177"/>
      <c r="O504" s="257"/>
      <c r="P504" s="257"/>
      <c r="Q504" s="257"/>
      <c r="R504" s="258"/>
      <c r="S504" s="257"/>
      <c r="T504" s="257"/>
      <c r="U504" s="257"/>
      <c r="V504" s="257"/>
    </row>
    <row r="505" spans="2:22" customFormat="1" ht="29.25" customHeight="1">
      <c r="B505" s="5"/>
      <c r="C505" s="9"/>
      <c r="D505" s="15"/>
      <c r="G505" s="175"/>
      <c r="H505" s="176"/>
      <c r="I505" s="176"/>
      <c r="J505" s="176"/>
      <c r="K505" s="175"/>
      <c r="L505" s="177"/>
      <c r="M505" s="177"/>
      <c r="O505" s="257"/>
      <c r="P505" s="257"/>
      <c r="Q505" s="257"/>
      <c r="R505" s="258"/>
      <c r="S505" s="257"/>
      <c r="T505" s="257"/>
      <c r="U505" s="257"/>
      <c r="V505" s="257"/>
    </row>
    <row r="506" spans="2:22" customFormat="1" ht="29.25" customHeight="1">
      <c r="B506" s="5"/>
      <c r="C506" s="9"/>
      <c r="D506" s="15"/>
      <c r="G506" s="175"/>
      <c r="H506" s="176"/>
      <c r="I506" s="176"/>
      <c r="J506" s="176"/>
      <c r="K506" s="175"/>
      <c r="L506" s="177"/>
      <c r="M506" s="177"/>
      <c r="O506" s="257"/>
      <c r="P506" s="257"/>
      <c r="Q506" s="257"/>
      <c r="R506" s="258"/>
      <c r="S506" s="257"/>
      <c r="T506" s="257"/>
      <c r="U506" s="257"/>
      <c r="V506" s="257"/>
    </row>
    <row r="507" spans="2:22" customFormat="1" ht="29.25" customHeight="1">
      <c r="B507" s="5"/>
      <c r="C507" s="9"/>
      <c r="D507" s="15"/>
      <c r="G507" s="175"/>
      <c r="H507" s="176"/>
      <c r="I507" s="176"/>
      <c r="J507" s="176"/>
      <c r="K507" s="175"/>
      <c r="L507" s="177"/>
      <c r="M507" s="177"/>
      <c r="O507" s="257"/>
      <c r="P507" s="257"/>
      <c r="Q507" s="257"/>
      <c r="R507" s="258"/>
      <c r="S507" s="257"/>
      <c r="T507" s="257"/>
      <c r="U507" s="257"/>
      <c r="V507" s="257"/>
    </row>
    <row r="508" spans="2:22" customFormat="1" ht="29.25" customHeight="1">
      <c r="B508" s="5"/>
      <c r="C508" s="9"/>
      <c r="D508" s="15"/>
      <c r="G508" s="175"/>
      <c r="H508" s="176"/>
      <c r="I508" s="176"/>
      <c r="J508" s="176"/>
      <c r="K508" s="175"/>
      <c r="L508" s="177"/>
      <c r="M508" s="177"/>
      <c r="O508" s="257"/>
      <c r="P508" s="257"/>
      <c r="Q508" s="257"/>
      <c r="R508" s="258"/>
      <c r="S508" s="257"/>
      <c r="T508" s="257"/>
      <c r="U508" s="257"/>
      <c r="V508" s="257"/>
    </row>
    <row r="509" spans="2:22" customFormat="1" ht="29.25" customHeight="1">
      <c r="B509" s="5"/>
      <c r="C509" s="9"/>
      <c r="D509" s="15"/>
      <c r="G509" s="175"/>
      <c r="H509" s="176"/>
      <c r="I509" s="176"/>
      <c r="J509" s="176"/>
      <c r="K509" s="175"/>
      <c r="L509" s="177"/>
      <c r="M509" s="177"/>
      <c r="O509" s="257"/>
      <c r="P509" s="257"/>
      <c r="Q509" s="257"/>
      <c r="R509" s="258"/>
      <c r="S509" s="257"/>
      <c r="T509" s="257"/>
      <c r="U509" s="257"/>
      <c r="V509" s="257"/>
    </row>
    <row r="510" spans="2:22" customFormat="1" ht="29.25" customHeight="1">
      <c r="B510" s="5"/>
      <c r="C510" s="9"/>
      <c r="D510" s="15"/>
      <c r="G510" s="175"/>
      <c r="H510" s="176"/>
      <c r="I510" s="176"/>
      <c r="J510" s="176"/>
      <c r="K510" s="175"/>
      <c r="L510" s="177"/>
      <c r="M510" s="177"/>
      <c r="O510" s="257"/>
      <c r="P510" s="257"/>
      <c r="Q510" s="257"/>
      <c r="R510" s="258"/>
      <c r="S510" s="257"/>
      <c r="T510" s="257"/>
      <c r="U510" s="257"/>
      <c r="V510" s="257"/>
    </row>
    <row r="511" spans="2:22" customFormat="1" ht="29.25" customHeight="1">
      <c r="B511" s="5"/>
      <c r="C511" s="9"/>
      <c r="D511" s="15"/>
      <c r="G511" s="175"/>
      <c r="H511" s="176"/>
      <c r="I511" s="176"/>
      <c r="J511" s="176"/>
      <c r="K511" s="175"/>
      <c r="L511" s="177"/>
      <c r="M511" s="177"/>
      <c r="O511" s="257"/>
      <c r="P511" s="257"/>
      <c r="Q511" s="257"/>
      <c r="R511" s="258"/>
      <c r="S511" s="257"/>
      <c r="T511" s="257"/>
      <c r="U511" s="257"/>
      <c r="V511" s="257"/>
    </row>
    <row r="512" spans="2:22" customFormat="1" ht="29.25" customHeight="1">
      <c r="B512" s="5"/>
      <c r="C512" s="9"/>
      <c r="D512" s="15"/>
      <c r="G512" s="175"/>
      <c r="H512" s="176"/>
      <c r="I512" s="176"/>
      <c r="J512" s="176"/>
      <c r="K512" s="175"/>
      <c r="L512" s="177"/>
      <c r="M512" s="177"/>
      <c r="O512" s="257"/>
      <c r="P512" s="257"/>
      <c r="Q512" s="257"/>
      <c r="R512" s="258"/>
      <c r="S512" s="257"/>
      <c r="T512" s="257"/>
      <c r="U512" s="257"/>
      <c r="V512" s="257"/>
    </row>
    <row r="513" spans="2:22" customFormat="1" ht="29.25" customHeight="1">
      <c r="B513" s="5"/>
      <c r="C513" s="9"/>
      <c r="D513" s="15"/>
      <c r="G513" s="175"/>
      <c r="H513" s="176"/>
      <c r="I513" s="176"/>
      <c r="J513" s="176"/>
      <c r="K513" s="175"/>
      <c r="L513" s="177"/>
      <c r="M513" s="177"/>
      <c r="O513" s="257"/>
      <c r="P513" s="257"/>
      <c r="Q513" s="257"/>
      <c r="R513" s="258"/>
      <c r="S513" s="257"/>
      <c r="T513" s="257"/>
      <c r="U513" s="257"/>
      <c r="V513" s="257"/>
    </row>
    <row r="514" spans="2:22" customFormat="1" ht="29.25" customHeight="1">
      <c r="B514" s="5"/>
      <c r="C514" s="9"/>
      <c r="D514" s="15"/>
      <c r="G514" s="175"/>
      <c r="H514" s="176"/>
      <c r="I514" s="176"/>
      <c r="J514" s="176"/>
      <c r="K514" s="175"/>
      <c r="L514" s="177"/>
      <c r="M514" s="177"/>
      <c r="O514" s="257"/>
      <c r="P514" s="257"/>
      <c r="Q514" s="257"/>
      <c r="R514" s="258"/>
      <c r="S514" s="257"/>
      <c r="T514" s="257"/>
      <c r="U514" s="257"/>
      <c r="V514" s="257"/>
    </row>
    <row r="515" spans="2:22" customFormat="1" ht="29.25" customHeight="1">
      <c r="B515" s="5"/>
      <c r="C515" s="9"/>
      <c r="D515" s="15"/>
      <c r="G515" s="175"/>
      <c r="H515" s="176"/>
      <c r="I515" s="176"/>
      <c r="J515" s="176"/>
      <c r="K515" s="175"/>
      <c r="L515" s="177"/>
      <c r="M515" s="177"/>
      <c r="O515" s="257"/>
      <c r="P515" s="257"/>
      <c r="Q515" s="257"/>
      <c r="R515" s="258"/>
      <c r="S515" s="257"/>
      <c r="T515" s="257"/>
      <c r="U515" s="257"/>
      <c r="V515" s="257"/>
    </row>
    <row r="516" spans="2:22" customFormat="1" ht="29.25" customHeight="1">
      <c r="B516" s="5"/>
      <c r="C516" s="9"/>
      <c r="D516" s="15"/>
      <c r="G516" s="175"/>
      <c r="H516" s="176"/>
      <c r="I516" s="176"/>
      <c r="J516" s="176"/>
      <c r="K516" s="175"/>
      <c r="L516" s="177"/>
      <c r="M516" s="177"/>
      <c r="O516" s="257"/>
      <c r="P516" s="257"/>
      <c r="Q516" s="257"/>
      <c r="R516" s="258"/>
      <c r="S516" s="257"/>
      <c r="T516" s="257"/>
      <c r="U516" s="257"/>
      <c r="V516" s="257"/>
    </row>
    <row r="517" spans="2:22" customFormat="1" ht="29.25" customHeight="1">
      <c r="B517" s="5"/>
      <c r="C517" s="9"/>
      <c r="D517" s="15"/>
      <c r="G517" s="175"/>
      <c r="H517" s="176"/>
      <c r="I517" s="176"/>
      <c r="J517" s="176"/>
      <c r="K517" s="175"/>
      <c r="L517" s="177"/>
      <c r="M517" s="177"/>
      <c r="O517" s="257"/>
      <c r="P517" s="257"/>
      <c r="Q517" s="257"/>
      <c r="R517" s="258"/>
      <c r="S517" s="257"/>
      <c r="T517" s="257"/>
      <c r="U517" s="257"/>
      <c r="V517" s="257"/>
    </row>
    <row r="518" spans="2:22" customFormat="1" ht="29.25" customHeight="1">
      <c r="B518" s="5"/>
      <c r="C518" s="9"/>
      <c r="D518" s="15"/>
      <c r="G518" s="175"/>
      <c r="H518" s="176"/>
      <c r="I518" s="176"/>
      <c r="J518" s="176"/>
      <c r="K518" s="175"/>
      <c r="L518" s="177"/>
      <c r="M518" s="177"/>
      <c r="O518" s="257"/>
      <c r="P518" s="257"/>
      <c r="Q518" s="257"/>
      <c r="R518" s="258"/>
      <c r="S518" s="257"/>
      <c r="T518" s="257"/>
      <c r="U518" s="257"/>
      <c r="V518" s="257"/>
    </row>
    <row r="519" spans="2:22" customFormat="1" ht="29.25" customHeight="1">
      <c r="B519" s="5"/>
      <c r="C519" s="9"/>
      <c r="D519" s="15"/>
      <c r="G519" s="175"/>
      <c r="H519" s="176"/>
      <c r="I519" s="176"/>
      <c r="J519" s="176"/>
      <c r="K519" s="175"/>
      <c r="L519" s="177"/>
      <c r="M519" s="177"/>
      <c r="O519" s="257"/>
      <c r="P519" s="257"/>
      <c r="Q519" s="257"/>
      <c r="R519" s="258"/>
      <c r="S519" s="257"/>
      <c r="T519" s="257"/>
      <c r="U519" s="257"/>
      <c r="V519" s="257"/>
    </row>
    <row r="520" spans="2:22" customFormat="1" ht="29.25" customHeight="1">
      <c r="B520" s="5"/>
      <c r="C520" s="9"/>
      <c r="D520" s="15"/>
      <c r="G520" s="175"/>
      <c r="H520" s="176"/>
      <c r="I520" s="176"/>
      <c r="J520" s="176"/>
      <c r="K520" s="175"/>
      <c r="L520" s="177"/>
      <c r="M520" s="177"/>
      <c r="O520" s="257"/>
      <c r="P520" s="257"/>
      <c r="Q520" s="257"/>
      <c r="R520" s="258"/>
      <c r="S520" s="257"/>
      <c r="T520" s="257"/>
      <c r="U520" s="257"/>
      <c r="V520" s="257"/>
    </row>
    <row r="521" spans="2:22" customFormat="1" ht="29.25" customHeight="1">
      <c r="B521" s="5"/>
      <c r="C521" s="9"/>
      <c r="D521" s="15"/>
      <c r="G521" s="175"/>
      <c r="H521" s="176"/>
      <c r="I521" s="176"/>
      <c r="J521" s="176"/>
      <c r="K521" s="175"/>
      <c r="L521" s="177"/>
      <c r="M521" s="177"/>
      <c r="O521" s="257"/>
      <c r="P521" s="257"/>
      <c r="Q521" s="257"/>
      <c r="R521" s="258"/>
      <c r="S521" s="257"/>
      <c r="T521" s="257"/>
      <c r="U521" s="257"/>
      <c r="V521" s="257"/>
    </row>
    <row r="522" spans="2:22" customFormat="1" ht="29.25" customHeight="1">
      <c r="B522" s="5"/>
      <c r="C522" s="9"/>
      <c r="D522" s="15"/>
      <c r="G522" s="175"/>
      <c r="H522" s="176"/>
      <c r="I522" s="176"/>
      <c r="J522" s="176"/>
      <c r="K522" s="175"/>
      <c r="L522" s="177"/>
      <c r="M522" s="177"/>
      <c r="O522" s="257"/>
      <c r="P522" s="257"/>
      <c r="Q522" s="257"/>
      <c r="R522" s="258"/>
      <c r="S522" s="257"/>
      <c r="T522" s="257"/>
      <c r="U522" s="257"/>
      <c r="V522" s="257"/>
    </row>
    <row r="523" spans="2:22" customFormat="1" ht="29.25" customHeight="1">
      <c r="B523" s="5"/>
      <c r="C523" s="9"/>
      <c r="D523" s="15"/>
      <c r="G523" s="175"/>
      <c r="H523" s="176"/>
      <c r="I523" s="176"/>
      <c r="J523" s="176"/>
      <c r="K523" s="175"/>
      <c r="L523" s="177"/>
      <c r="M523" s="177"/>
      <c r="O523" s="257"/>
      <c r="P523" s="257"/>
      <c r="Q523" s="257"/>
      <c r="R523" s="258"/>
      <c r="S523" s="257"/>
      <c r="T523" s="257"/>
      <c r="U523" s="257"/>
      <c r="V523" s="257"/>
    </row>
    <row r="524" spans="2:22" customFormat="1" ht="29.25" customHeight="1">
      <c r="B524" s="5"/>
      <c r="C524" s="9"/>
      <c r="D524" s="15"/>
      <c r="G524" s="175"/>
      <c r="H524" s="176"/>
      <c r="I524" s="176"/>
      <c r="J524" s="176"/>
      <c r="K524" s="175"/>
      <c r="L524" s="177"/>
      <c r="M524" s="177"/>
      <c r="O524" s="257"/>
      <c r="P524" s="257"/>
      <c r="Q524" s="257"/>
      <c r="R524" s="258"/>
      <c r="S524" s="257"/>
      <c r="T524" s="257"/>
      <c r="U524" s="257"/>
      <c r="V524" s="257"/>
    </row>
    <row r="525" spans="2:22" customFormat="1" ht="29.25" customHeight="1">
      <c r="B525" s="5"/>
      <c r="C525" s="9"/>
      <c r="D525" s="15"/>
      <c r="G525" s="175"/>
      <c r="H525" s="176"/>
      <c r="I525" s="176"/>
      <c r="J525" s="176"/>
      <c r="K525" s="175"/>
      <c r="L525" s="177"/>
      <c r="M525" s="177"/>
      <c r="O525" s="257"/>
      <c r="P525" s="257"/>
      <c r="Q525" s="257"/>
      <c r="R525" s="258"/>
      <c r="S525" s="257"/>
      <c r="T525" s="257"/>
      <c r="U525" s="257"/>
      <c r="V525" s="257"/>
    </row>
    <row r="526" spans="2:22" customFormat="1" ht="29.25" customHeight="1">
      <c r="B526" s="5"/>
      <c r="C526" s="9"/>
      <c r="D526" s="15"/>
      <c r="G526" s="175"/>
      <c r="H526" s="176"/>
      <c r="I526" s="176"/>
      <c r="J526" s="176"/>
      <c r="K526" s="175"/>
      <c r="L526" s="177"/>
      <c r="M526" s="177"/>
      <c r="O526" s="257"/>
      <c r="P526" s="257"/>
      <c r="Q526" s="257"/>
      <c r="R526" s="258"/>
      <c r="S526" s="257"/>
      <c r="T526" s="257"/>
      <c r="U526" s="257"/>
      <c r="V526" s="257"/>
    </row>
    <row r="527" spans="2:22" customFormat="1" ht="29.25" customHeight="1">
      <c r="B527" s="5"/>
      <c r="C527" s="9"/>
      <c r="D527" s="15"/>
      <c r="G527" s="175"/>
      <c r="H527" s="176"/>
      <c r="I527" s="176"/>
      <c r="J527" s="176"/>
      <c r="K527" s="175"/>
      <c r="L527" s="177"/>
      <c r="M527" s="177"/>
      <c r="O527" s="257"/>
      <c r="P527" s="257"/>
      <c r="Q527" s="257"/>
      <c r="R527" s="258"/>
      <c r="S527" s="257"/>
      <c r="T527" s="257"/>
      <c r="U527" s="257"/>
      <c r="V527" s="257"/>
    </row>
    <row r="528" spans="2:22" customFormat="1" ht="29.25" customHeight="1">
      <c r="B528" s="5"/>
      <c r="C528" s="9"/>
      <c r="D528" s="15"/>
      <c r="G528" s="175"/>
      <c r="H528" s="176"/>
      <c r="I528" s="176"/>
      <c r="J528" s="176"/>
      <c r="K528" s="175"/>
      <c r="L528" s="177"/>
      <c r="M528" s="177"/>
      <c r="O528" s="257"/>
      <c r="P528" s="257"/>
      <c r="Q528" s="257"/>
      <c r="R528" s="258"/>
      <c r="S528" s="257"/>
      <c r="T528" s="257"/>
      <c r="U528" s="257"/>
      <c r="V528" s="257"/>
    </row>
    <row r="529" spans="2:22" customFormat="1" ht="29.25" customHeight="1">
      <c r="B529" s="5"/>
      <c r="C529" s="9"/>
      <c r="D529" s="15"/>
      <c r="G529" s="175"/>
      <c r="H529" s="176"/>
      <c r="I529" s="176"/>
      <c r="J529" s="176"/>
      <c r="K529" s="175"/>
      <c r="L529" s="177"/>
      <c r="M529" s="177"/>
      <c r="O529" s="257"/>
      <c r="P529" s="257"/>
      <c r="Q529" s="257"/>
      <c r="R529" s="258"/>
      <c r="S529" s="257"/>
      <c r="T529" s="257"/>
      <c r="U529" s="257"/>
      <c r="V529" s="257"/>
    </row>
    <row r="530" spans="2:22" customFormat="1" ht="29.25" customHeight="1">
      <c r="B530" s="5"/>
      <c r="C530" s="9"/>
      <c r="D530" s="15"/>
      <c r="G530" s="175"/>
      <c r="H530" s="176"/>
      <c r="I530" s="176"/>
      <c r="J530" s="176"/>
      <c r="K530" s="175"/>
      <c r="L530" s="177"/>
      <c r="M530" s="177"/>
      <c r="O530" s="257"/>
      <c r="P530" s="257"/>
      <c r="Q530" s="257"/>
      <c r="R530" s="258"/>
      <c r="S530" s="257"/>
      <c r="T530" s="257"/>
      <c r="U530" s="257"/>
      <c r="V530" s="257"/>
    </row>
    <row r="531" spans="2:22" customFormat="1" ht="29.25" customHeight="1">
      <c r="B531" s="5"/>
      <c r="C531" s="9"/>
      <c r="D531" s="15"/>
      <c r="G531" s="175"/>
      <c r="H531" s="176"/>
      <c r="I531" s="176"/>
      <c r="J531" s="176"/>
      <c r="K531" s="175"/>
      <c r="L531" s="177"/>
      <c r="M531" s="177"/>
      <c r="O531" s="257"/>
      <c r="P531" s="257"/>
      <c r="Q531" s="257"/>
      <c r="R531" s="258"/>
      <c r="S531" s="257"/>
      <c r="T531" s="257"/>
      <c r="U531" s="257"/>
      <c r="V531" s="257"/>
    </row>
    <row r="532" spans="2:22" customFormat="1" ht="29.25" customHeight="1">
      <c r="B532" s="5"/>
      <c r="C532" s="9"/>
      <c r="D532" s="15"/>
      <c r="G532" s="175"/>
      <c r="H532" s="176"/>
      <c r="I532" s="176"/>
      <c r="J532" s="176"/>
      <c r="K532" s="175"/>
      <c r="L532" s="177"/>
      <c r="M532" s="177"/>
      <c r="O532" s="257"/>
      <c r="P532" s="257"/>
      <c r="Q532" s="257"/>
      <c r="R532" s="258"/>
      <c r="S532" s="257"/>
      <c r="T532" s="257"/>
      <c r="U532" s="257"/>
      <c r="V532" s="257"/>
    </row>
    <row r="533" spans="2:22" customFormat="1" ht="29.25" customHeight="1">
      <c r="B533" s="5"/>
      <c r="C533" s="9"/>
      <c r="D533" s="15"/>
      <c r="G533" s="175"/>
      <c r="H533" s="176"/>
      <c r="I533" s="176"/>
      <c r="J533" s="176"/>
      <c r="K533" s="175"/>
      <c r="L533" s="177"/>
      <c r="M533" s="177"/>
      <c r="O533" s="257"/>
      <c r="P533" s="257"/>
      <c r="Q533" s="257"/>
      <c r="R533" s="258"/>
      <c r="S533" s="257"/>
      <c r="T533" s="257"/>
      <c r="U533" s="257"/>
      <c r="V533" s="257"/>
    </row>
    <row r="534" spans="2:22" customFormat="1" ht="29.25" customHeight="1">
      <c r="B534" s="5"/>
      <c r="C534" s="9"/>
      <c r="D534" s="15"/>
      <c r="G534" s="175"/>
      <c r="H534" s="176"/>
      <c r="I534" s="176"/>
      <c r="J534" s="176"/>
      <c r="K534" s="175"/>
      <c r="L534" s="177"/>
      <c r="M534" s="177"/>
      <c r="O534" s="257"/>
      <c r="P534" s="257"/>
      <c r="Q534" s="257"/>
      <c r="R534" s="258"/>
      <c r="S534" s="257"/>
      <c r="T534" s="257"/>
      <c r="U534" s="257"/>
      <c r="V534" s="257"/>
    </row>
    <row r="535" spans="2:22" customFormat="1" ht="29.25" customHeight="1">
      <c r="B535" s="5"/>
      <c r="C535" s="9"/>
      <c r="D535" s="15"/>
      <c r="G535" s="175"/>
      <c r="H535" s="176"/>
      <c r="I535" s="176"/>
      <c r="J535" s="176"/>
      <c r="K535" s="175"/>
      <c r="L535" s="177"/>
      <c r="M535" s="177"/>
      <c r="O535" s="257"/>
      <c r="P535" s="257"/>
      <c r="Q535" s="257"/>
      <c r="R535" s="258"/>
      <c r="S535" s="257"/>
      <c r="T535" s="257"/>
      <c r="U535" s="257"/>
      <c r="V535" s="257"/>
    </row>
    <row r="536" spans="2:22" customFormat="1" ht="29.25" customHeight="1">
      <c r="B536" s="5"/>
      <c r="C536" s="9"/>
      <c r="D536" s="15"/>
      <c r="G536" s="175"/>
      <c r="H536" s="176"/>
      <c r="I536" s="176"/>
      <c r="J536" s="176"/>
      <c r="K536" s="175"/>
      <c r="L536" s="177"/>
      <c r="M536" s="177"/>
      <c r="O536" s="257"/>
      <c r="P536" s="257"/>
      <c r="Q536" s="257"/>
      <c r="R536" s="258"/>
      <c r="S536" s="257"/>
      <c r="T536" s="257"/>
      <c r="U536" s="257"/>
      <c r="V536" s="257"/>
    </row>
    <row r="537" spans="2:22" customFormat="1" ht="29.25" customHeight="1">
      <c r="B537" s="5"/>
      <c r="C537" s="9"/>
      <c r="D537" s="15"/>
      <c r="G537" s="175"/>
      <c r="H537" s="176"/>
      <c r="I537" s="176"/>
      <c r="J537" s="176"/>
      <c r="K537" s="175"/>
      <c r="L537" s="177"/>
      <c r="M537" s="177"/>
      <c r="O537" s="257"/>
      <c r="P537" s="257"/>
      <c r="Q537" s="257"/>
      <c r="R537" s="258"/>
      <c r="S537" s="257"/>
      <c r="T537" s="257"/>
      <c r="U537" s="257"/>
      <c r="V537" s="257"/>
    </row>
    <row r="538" spans="2:22" customFormat="1" ht="29.25" customHeight="1">
      <c r="B538" s="5"/>
      <c r="C538" s="9"/>
      <c r="D538" s="15"/>
      <c r="G538" s="175"/>
      <c r="H538" s="176"/>
      <c r="I538" s="176"/>
      <c r="J538" s="176"/>
      <c r="K538" s="175"/>
      <c r="L538" s="177"/>
      <c r="M538" s="177"/>
      <c r="O538" s="257"/>
      <c r="P538" s="257"/>
      <c r="Q538" s="257"/>
      <c r="R538" s="258"/>
      <c r="S538" s="257"/>
      <c r="T538" s="257"/>
      <c r="U538" s="257"/>
      <c r="V538" s="257"/>
    </row>
    <row r="539" spans="2:22" customFormat="1" ht="29.25" customHeight="1">
      <c r="B539" s="5"/>
      <c r="C539" s="9"/>
      <c r="D539" s="15"/>
      <c r="G539" s="175"/>
      <c r="H539" s="176"/>
      <c r="I539" s="176"/>
      <c r="J539" s="176"/>
      <c r="K539" s="175"/>
      <c r="L539" s="177"/>
      <c r="M539" s="177"/>
      <c r="O539" s="257"/>
      <c r="P539" s="257"/>
      <c r="Q539" s="257"/>
      <c r="R539" s="258"/>
      <c r="S539" s="257"/>
      <c r="T539" s="257"/>
      <c r="U539" s="257"/>
      <c r="V539" s="257"/>
    </row>
    <row r="540" spans="2:22" customFormat="1" ht="29.25" customHeight="1">
      <c r="B540" s="5"/>
      <c r="C540" s="9"/>
      <c r="D540" s="15"/>
      <c r="G540" s="175"/>
      <c r="H540" s="176"/>
      <c r="I540" s="176"/>
      <c r="J540" s="176"/>
      <c r="K540" s="175"/>
      <c r="L540" s="177"/>
      <c r="M540" s="177"/>
      <c r="O540" s="257"/>
      <c r="P540" s="257"/>
      <c r="Q540" s="257"/>
      <c r="R540" s="258"/>
      <c r="S540" s="257"/>
      <c r="T540" s="257"/>
      <c r="U540" s="257"/>
      <c r="V540" s="257"/>
    </row>
    <row r="541" spans="2:22" customFormat="1" ht="29.25" customHeight="1">
      <c r="B541" s="5"/>
      <c r="C541" s="9"/>
      <c r="D541" s="15"/>
      <c r="G541" s="175"/>
      <c r="H541" s="176"/>
      <c r="I541" s="176"/>
      <c r="J541" s="176"/>
      <c r="K541" s="175"/>
      <c r="L541" s="177"/>
      <c r="M541" s="177"/>
      <c r="O541" s="257"/>
      <c r="P541" s="257"/>
      <c r="Q541" s="257"/>
      <c r="R541" s="258"/>
      <c r="S541" s="257"/>
      <c r="T541" s="257"/>
      <c r="U541" s="257"/>
      <c r="V541" s="257"/>
    </row>
    <row r="542" spans="2:22" customFormat="1" ht="29.25" customHeight="1">
      <c r="B542" s="5"/>
      <c r="C542" s="9"/>
      <c r="D542" s="15"/>
      <c r="G542" s="175"/>
      <c r="H542" s="176"/>
      <c r="I542" s="176"/>
      <c r="J542" s="176"/>
      <c r="K542" s="175"/>
      <c r="L542" s="177"/>
      <c r="M542" s="177"/>
      <c r="O542" s="257"/>
      <c r="P542" s="257"/>
      <c r="Q542" s="257"/>
      <c r="R542" s="258"/>
      <c r="S542" s="257"/>
      <c r="T542" s="257"/>
      <c r="U542" s="257"/>
      <c r="V542" s="257"/>
    </row>
    <row r="543" spans="2:22" customFormat="1" ht="29.25" customHeight="1">
      <c r="B543" s="5"/>
      <c r="C543" s="9"/>
      <c r="D543" s="15"/>
      <c r="G543" s="175"/>
      <c r="H543" s="176"/>
      <c r="I543" s="176"/>
      <c r="J543" s="176"/>
      <c r="K543" s="175"/>
      <c r="L543" s="177"/>
      <c r="M543" s="177"/>
      <c r="O543" s="257"/>
      <c r="P543" s="257"/>
      <c r="Q543" s="257"/>
      <c r="R543" s="258"/>
      <c r="S543" s="257"/>
      <c r="T543" s="257"/>
      <c r="U543" s="257"/>
      <c r="V543" s="257"/>
    </row>
    <row r="544" spans="2:22" customFormat="1" ht="29.25" customHeight="1">
      <c r="B544" s="5"/>
      <c r="C544" s="9"/>
      <c r="D544" s="15"/>
      <c r="G544" s="175"/>
      <c r="H544" s="176"/>
      <c r="I544" s="176"/>
      <c r="J544" s="176"/>
      <c r="K544" s="175"/>
      <c r="L544" s="177"/>
      <c r="M544" s="177"/>
      <c r="O544" s="257"/>
      <c r="P544" s="257"/>
      <c r="Q544" s="257"/>
      <c r="R544" s="258"/>
      <c r="S544" s="257"/>
      <c r="T544" s="257"/>
      <c r="U544" s="257"/>
      <c r="V544" s="257"/>
    </row>
    <row r="545" spans="2:22" customFormat="1" ht="29.25" customHeight="1">
      <c r="B545" s="5"/>
      <c r="C545" s="9"/>
      <c r="D545" s="15"/>
      <c r="G545" s="175"/>
      <c r="H545" s="176"/>
      <c r="I545" s="176"/>
      <c r="J545" s="176"/>
      <c r="K545" s="175"/>
      <c r="L545" s="177"/>
      <c r="M545" s="177"/>
      <c r="O545" s="257"/>
      <c r="P545" s="257"/>
      <c r="Q545" s="257"/>
      <c r="R545" s="258"/>
      <c r="S545" s="257"/>
      <c r="T545" s="257"/>
      <c r="U545" s="257"/>
      <c r="V545" s="257"/>
    </row>
    <row r="546" spans="2:22" customFormat="1" ht="29.25" customHeight="1">
      <c r="B546" s="5"/>
      <c r="C546" s="9"/>
      <c r="D546" s="15"/>
      <c r="G546" s="175"/>
      <c r="H546" s="176"/>
      <c r="I546" s="176"/>
      <c r="J546" s="176"/>
      <c r="K546" s="175"/>
      <c r="L546" s="177"/>
      <c r="M546" s="177"/>
      <c r="O546" s="257"/>
      <c r="P546" s="257"/>
      <c r="Q546" s="257"/>
      <c r="R546" s="258"/>
      <c r="S546" s="257"/>
      <c r="T546" s="257"/>
      <c r="U546" s="257"/>
      <c r="V546" s="257"/>
    </row>
    <row r="547" spans="2:22" customFormat="1" ht="29.25" customHeight="1">
      <c r="B547" s="5"/>
      <c r="C547" s="9"/>
      <c r="D547" s="15"/>
      <c r="G547" s="175"/>
      <c r="H547" s="176"/>
      <c r="I547" s="176"/>
      <c r="J547" s="176"/>
      <c r="K547" s="175"/>
      <c r="L547" s="177"/>
      <c r="M547" s="177"/>
      <c r="O547" s="257"/>
      <c r="P547" s="257"/>
      <c r="Q547" s="257"/>
      <c r="R547" s="258"/>
      <c r="S547" s="257"/>
      <c r="T547" s="257"/>
      <c r="U547" s="257"/>
      <c r="V547" s="257"/>
    </row>
    <row r="548" spans="2:22" customFormat="1" ht="29.25" customHeight="1">
      <c r="B548" s="5"/>
      <c r="C548" s="9"/>
      <c r="D548" s="15"/>
      <c r="G548" s="175"/>
      <c r="H548" s="176"/>
      <c r="I548" s="176"/>
      <c r="J548" s="176"/>
      <c r="K548" s="175"/>
      <c r="L548" s="177"/>
      <c r="M548" s="177"/>
      <c r="O548" s="257"/>
      <c r="P548" s="257"/>
      <c r="Q548" s="257"/>
      <c r="R548" s="258"/>
      <c r="S548" s="257"/>
      <c r="T548" s="257"/>
      <c r="U548" s="257"/>
      <c r="V548" s="257"/>
    </row>
    <row r="549" spans="2:22" customFormat="1" ht="29.25" customHeight="1">
      <c r="B549" s="5"/>
      <c r="C549" s="9"/>
      <c r="D549" s="15"/>
      <c r="G549" s="175"/>
      <c r="H549" s="176"/>
      <c r="I549" s="176"/>
      <c r="J549" s="176"/>
      <c r="K549" s="175"/>
      <c r="L549" s="177"/>
      <c r="M549" s="177"/>
      <c r="O549" s="257"/>
      <c r="P549" s="257"/>
      <c r="Q549" s="257"/>
      <c r="R549" s="258"/>
      <c r="S549" s="257"/>
      <c r="T549" s="257"/>
      <c r="U549" s="257"/>
      <c r="V549" s="257"/>
    </row>
    <row r="550" spans="2:22" customFormat="1" ht="29.25" customHeight="1">
      <c r="B550" s="5"/>
      <c r="C550" s="9"/>
      <c r="D550" s="15"/>
      <c r="G550" s="175"/>
      <c r="H550" s="176"/>
      <c r="I550" s="176"/>
      <c r="J550" s="176"/>
      <c r="K550" s="175"/>
      <c r="L550" s="177"/>
      <c r="M550" s="177"/>
      <c r="O550" s="257"/>
      <c r="P550" s="257"/>
      <c r="Q550" s="257"/>
      <c r="R550" s="258"/>
      <c r="S550" s="257"/>
      <c r="T550" s="257"/>
      <c r="U550" s="257"/>
      <c r="V550" s="257"/>
    </row>
    <row r="551" spans="2:22" customFormat="1" ht="29.25" customHeight="1">
      <c r="B551" s="5"/>
      <c r="C551" s="9"/>
      <c r="D551" s="15"/>
      <c r="G551" s="175"/>
      <c r="H551" s="176"/>
      <c r="I551" s="176"/>
      <c r="J551" s="176"/>
      <c r="K551" s="175"/>
      <c r="L551" s="177"/>
      <c r="M551" s="177"/>
      <c r="O551" s="257"/>
      <c r="P551" s="257"/>
      <c r="Q551" s="257"/>
      <c r="R551" s="258"/>
      <c r="S551" s="257"/>
      <c r="T551" s="257"/>
      <c r="U551" s="257"/>
      <c r="V551" s="257"/>
    </row>
    <row r="552" spans="2:22" customFormat="1" ht="29.25" customHeight="1">
      <c r="B552" s="5"/>
      <c r="C552" s="9"/>
      <c r="D552" s="15"/>
      <c r="G552" s="175"/>
      <c r="H552" s="176"/>
      <c r="I552" s="176"/>
      <c r="J552" s="176"/>
      <c r="K552" s="175"/>
      <c r="L552" s="177"/>
      <c r="M552" s="177"/>
      <c r="O552" s="257"/>
      <c r="P552" s="257"/>
      <c r="Q552" s="257"/>
      <c r="R552" s="258"/>
      <c r="S552" s="257"/>
      <c r="T552" s="257"/>
      <c r="U552" s="257"/>
      <c r="V552" s="257"/>
    </row>
    <row r="553" spans="2:22" customFormat="1" ht="29.25" customHeight="1">
      <c r="B553" s="5"/>
      <c r="C553" s="9"/>
      <c r="D553" s="15"/>
      <c r="G553" s="175"/>
      <c r="H553" s="176"/>
      <c r="I553" s="176"/>
      <c r="J553" s="176"/>
      <c r="K553" s="175"/>
      <c r="L553" s="177"/>
      <c r="M553" s="177"/>
      <c r="O553" s="257"/>
      <c r="P553" s="257"/>
      <c r="Q553" s="257"/>
      <c r="R553" s="258"/>
      <c r="S553" s="257"/>
      <c r="T553" s="257"/>
      <c r="U553" s="257"/>
      <c r="V553" s="257"/>
    </row>
    <row r="554" spans="2:22" customFormat="1" ht="29.25" customHeight="1">
      <c r="B554" s="5"/>
      <c r="C554" s="9"/>
      <c r="D554" s="15"/>
      <c r="G554" s="175"/>
      <c r="H554" s="176"/>
      <c r="I554" s="176"/>
      <c r="J554" s="176"/>
      <c r="K554" s="175"/>
      <c r="L554" s="177"/>
      <c r="M554" s="177"/>
      <c r="O554" s="257"/>
      <c r="P554" s="257"/>
      <c r="Q554" s="257"/>
      <c r="R554" s="258"/>
      <c r="S554" s="257"/>
      <c r="T554" s="257"/>
      <c r="U554" s="257"/>
      <c r="V554" s="257"/>
    </row>
    <row r="555" spans="2:22" customFormat="1" ht="29.25" customHeight="1">
      <c r="B555" s="5"/>
      <c r="C555" s="9"/>
      <c r="D555" s="15"/>
      <c r="G555" s="175"/>
      <c r="H555" s="176"/>
      <c r="I555" s="176"/>
      <c r="J555" s="176"/>
      <c r="K555" s="175"/>
      <c r="L555" s="177"/>
      <c r="M555" s="177"/>
      <c r="O555" s="257"/>
      <c r="P555" s="257"/>
      <c r="Q555" s="257"/>
      <c r="R555" s="258"/>
      <c r="S555" s="257"/>
      <c r="T555" s="257"/>
      <c r="U555" s="257"/>
      <c r="V555" s="257"/>
    </row>
    <row r="556" spans="2:22" customFormat="1" ht="29.25" customHeight="1">
      <c r="B556" s="5"/>
      <c r="C556" s="9"/>
      <c r="D556" s="15"/>
      <c r="G556" s="175"/>
      <c r="H556" s="176"/>
      <c r="I556" s="176"/>
      <c r="J556" s="176"/>
      <c r="K556" s="175"/>
      <c r="L556" s="177"/>
      <c r="M556" s="177"/>
      <c r="O556" s="257"/>
      <c r="P556" s="257"/>
      <c r="Q556" s="257"/>
      <c r="R556" s="258"/>
      <c r="S556" s="257"/>
      <c r="T556" s="257"/>
      <c r="U556" s="257"/>
      <c r="V556" s="257"/>
    </row>
    <row r="557" spans="2:22" customFormat="1" ht="29.25" customHeight="1">
      <c r="B557" s="5"/>
      <c r="C557" s="9"/>
      <c r="D557" s="15"/>
      <c r="G557" s="175"/>
      <c r="H557" s="176"/>
      <c r="I557" s="176"/>
      <c r="J557" s="176"/>
      <c r="K557" s="175"/>
      <c r="L557" s="177"/>
      <c r="M557" s="177"/>
      <c r="O557" s="257"/>
      <c r="P557" s="257"/>
      <c r="Q557" s="257"/>
      <c r="R557" s="258"/>
      <c r="S557" s="257"/>
      <c r="T557" s="257"/>
      <c r="U557" s="257"/>
      <c r="V557" s="257"/>
    </row>
    <row r="558" spans="2:22" customFormat="1" ht="29.25" customHeight="1">
      <c r="B558" s="5"/>
      <c r="C558" s="9"/>
      <c r="D558" s="15"/>
      <c r="G558" s="175"/>
      <c r="H558" s="176"/>
      <c r="I558" s="176"/>
      <c r="J558" s="176"/>
      <c r="K558" s="175"/>
      <c r="L558" s="177"/>
      <c r="M558" s="177"/>
      <c r="O558" s="257"/>
      <c r="P558" s="257"/>
      <c r="Q558" s="257"/>
      <c r="R558" s="258"/>
      <c r="S558" s="257"/>
      <c r="T558" s="257"/>
      <c r="U558" s="257"/>
      <c r="V558" s="257"/>
    </row>
    <row r="559" spans="2:22" customFormat="1" ht="29.25" customHeight="1">
      <c r="B559" s="5"/>
      <c r="C559" s="9"/>
      <c r="D559" s="15"/>
      <c r="G559" s="175"/>
      <c r="H559" s="176"/>
      <c r="I559" s="176"/>
      <c r="J559" s="176"/>
      <c r="K559" s="175"/>
      <c r="L559" s="177"/>
      <c r="M559" s="177"/>
      <c r="O559" s="257"/>
      <c r="P559" s="257"/>
      <c r="Q559" s="257"/>
      <c r="R559" s="258"/>
      <c r="S559" s="257"/>
      <c r="T559" s="257"/>
      <c r="U559" s="257"/>
      <c r="V559" s="257"/>
    </row>
    <row r="560" spans="2:22" customFormat="1" ht="29.25" customHeight="1">
      <c r="B560" s="5"/>
      <c r="C560" s="9"/>
      <c r="D560" s="15"/>
      <c r="G560" s="175"/>
      <c r="H560" s="176"/>
      <c r="I560" s="176"/>
      <c r="J560" s="176"/>
      <c r="K560" s="175"/>
      <c r="L560" s="177"/>
      <c r="M560" s="177"/>
      <c r="O560" s="257"/>
      <c r="P560" s="257"/>
      <c r="Q560" s="257"/>
      <c r="R560" s="258"/>
      <c r="S560" s="257"/>
      <c r="T560" s="257"/>
      <c r="U560" s="257"/>
      <c r="V560" s="257"/>
    </row>
    <row r="561" spans="2:22" customFormat="1" ht="29.25" customHeight="1">
      <c r="B561" s="5"/>
      <c r="C561" s="9"/>
      <c r="D561" s="15"/>
      <c r="G561" s="175"/>
      <c r="H561" s="176"/>
      <c r="I561" s="176"/>
      <c r="J561" s="176"/>
      <c r="K561" s="175"/>
      <c r="L561" s="177"/>
      <c r="M561" s="177"/>
      <c r="O561" s="257"/>
      <c r="P561" s="257"/>
      <c r="Q561" s="257"/>
      <c r="R561" s="258"/>
      <c r="S561" s="257"/>
      <c r="T561" s="257"/>
      <c r="U561" s="257"/>
      <c r="V561" s="257"/>
    </row>
    <row r="562" spans="2:22" customFormat="1" ht="29.25" customHeight="1">
      <c r="B562" s="5"/>
      <c r="C562" s="9"/>
      <c r="D562" s="15"/>
      <c r="G562" s="175"/>
      <c r="H562" s="176"/>
      <c r="I562" s="176"/>
      <c r="J562" s="176"/>
      <c r="K562" s="175"/>
      <c r="L562" s="177"/>
      <c r="M562" s="177"/>
      <c r="O562" s="257"/>
      <c r="P562" s="257"/>
      <c r="Q562" s="257"/>
      <c r="R562" s="258"/>
      <c r="S562" s="257"/>
      <c r="T562" s="257"/>
      <c r="U562" s="257"/>
      <c r="V562" s="257"/>
    </row>
    <row r="563" spans="2:22" customFormat="1" ht="29.25" customHeight="1">
      <c r="B563" s="5"/>
      <c r="C563" s="9"/>
      <c r="D563" s="15"/>
      <c r="G563" s="175"/>
      <c r="H563" s="176"/>
      <c r="I563" s="176"/>
      <c r="J563" s="176"/>
      <c r="K563" s="175"/>
      <c r="L563" s="177"/>
      <c r="M563" s="177"/>
      <c r="O563" s="257"/>
      <c r="P563" s="257"/>
      <c r="Q563" s="257"/>
      <c r="R563" s="258"/>
      <c r="S563" s="257"/>
      <c r="T563" s="257"/>
      <c r="U563" s="257"/>
      <c r="V563" s="257"/>
    </row>
    <row r="564" spans="2:22" customFormat="1" ht="29.25" customHeight="1">
      <c r="B564" s="5"/>
      <c r="C564" s="9"/>
      <c r="D564" s="15"/>
      <c r="G564" s="175"/>
      <c r="H564" s="176"/>
      <c r="I564" s="176"/>
      <c r="J564" s="176"/>
      <c r="K564" s="175"/>
      <c r="L564" s="177"/>
      <c r="M564" s="177"/>
      <c r="O564" s="257"/>
      <c r="P564" s="257"/>
      <c r="Q564" s="257"/>
      <c r="R564" s="258"/>
      <c r="S564" s="257"/>
      <c r="T564" s="257"/>
      <c r="U564" s="257"/>
      <c r="V564" s="257"/>
    </row>
    <row r="565" spans="2:22" customFormat="1" ht="29.25" customHeight="1">
      <c r="B565" s="5"/>
      <c r="C565" s="9"/>
      <c r="D565" s="15"/>
      <c r="G565" s="175"/>
      <c r="H565" s="176"/>
      <c r="I565" s="176"/>
      <c r="J565" s="176"/>
      <c r="K565" s="175"/>
      <c r="L565" s="177"/>
      <c r="M565" s="177"/>
      <c r="O565" s="257"/>
      <c r="P565" s="257"/>
      <c r="Q565" s="257"/>
      <c r="R565" s="258"/>
      <c r="S565" s="257"/>
      <c r="T565" s="257"/>
      <c r="U565" s="257"/>
      <c r="V565" s="257"/>
    </row>
    <row r="566" spans="2:22" customFormat="1" ht="29.25" customHeight="1">
      <c r="B566" s="5"/>
      <c r="C566" s="9"/>
      <c r="D566" s="15"/>
      <c r="G566" s="175"/>
      <c r="H566" s="176"/>
      <c r="I566" s="176"/>
      <c r="J566" s="176"/>
      <c r="K566" s="175"/>
      <c r="L566" s="177"/>
      <c r="M566" s="177"/>
      <c r="O566" s="257"/>
      <c r="P566" s="257"/>
      <c r="Q566" s="257"/>
      <c r="R566" s="258"/>
      <c r="S566" s="257"/>
      <c r="T566" s="257"/>
      <c r="U566" s="257"/>
      <c r="V566" s="257"/>
    </row>
    <row r="567" spans="2:22" customFormat="1" ht="29.25" customHeight="1">
      <c r="B567" s="5"/>
      <c r="C567" s="9"/>
      <c r="D567" s="15"/>
      <c r="G567" s="175"/>
      <c r="H567" s="176"/>
      <c r="I567" s="176"/>
      <c r="J567" s="176"/>
      <c r="K567" s="175"/>
      <c r="L567" s="177"/>
      <c r="M567" s="177"/>
      <c r="O567" s="257"/>
      <c r="P567" s="257"/>
      <c r="Q567" s="257"/>
      <c r="R567" s="258"/>
      <c r="S567" s="257"/>
      <c r="T567" s="257"/>
      <c r="U567" s="257"/>
      <c r="V567" s="257"/>
    </row>
    <row r="568" spans="2:22" customFormat="1" ht="29.25" customHeight="1">
      <c r="B568" s="5"/>
      <c r="C568" s="9"/>
      <c r="D568" s="15"/>
      <c r="G568" s="175"/>
      <c r="H568" s="176"/>
      <c r="I568" s="176"/>
      <c r="J568" s="176"/>
      <c r="K568" s="175"/>
      <c r="L568" s="177"/>
      <c r="M568" s="177"/>
      <c r="O568" s="257"/>
      <c r="P568" s="257"/>
      <c r="Q568" s="257"/>
      <c r="R568" s="258"/>
      <c r="S568" s="257"/>
      <c r="T568" s="257"/>
      <c r="U568" s="257"/>
      <c r="V568" s="257"/>
    </row>
    <row r="569" spans="2:22" customFormat="1" ht="29.25" customHeight="1">
      <c r="B569" s="5"/>
      <c r="C569" s="9"/>
      <c r="D569" s="15"/>
      <c r="G569" s="175"/>
      <c r="H569" s="176"/>
      <c r="I569" s="176"/>
      <c r="J569" s="176"/>
      <c r="K569" s="175"/>
      <c r="L569" s="177"/>
      <c r="M569" s="177"/>
      <c r="O569" s="257"/>
      <c r="P569" s="257"/>
      <c r="Q569" s="257"/>
      <c r="R569" s="258"/>
      <c r="S569" s="257"/>
      <c r="T569" s="257"/>
      <c r="U569" s="257"/>
      <c r="V569" s="257"/>
    </row>
    <row r="570" spans="2:22" customFormat="1" ht="29.25" customHeight="1">
      <c r="B570" s="5"/>
      <c r="C570" s="9"/>
      <c r="D570" s="15"/>
      <c r="G570" s="175"/>
      <c r="H570" s="176"/>
      <c r="I570" s="176"/>
      <c r="J570" s="176"/>
      <c r="K570" s="175"/>
      <c r="L570" s="177"/>
      <c r="M570" s="177"/>
      <c r="O570" s="257"/>
      <c r="P570" s="257"/>
      <c r="Q570" s="257"/>
      <c r="R570" s="258"/>
      <c r="S570" s="257"/>
      <c r="T570" s="257"/>
      <c r="U570" s="257"/>
      <c r="V570" s="257"/>
    </row>
    <row r="571" spans="2:22" customFormat="1" ht="29.25" customHeight="1">
      <c r="B571" s="5"/>
      <c r="C571" s="9"/>
      <c r="D571" s="15"/>
      <c r="G571" s="175"/>
      <c r="H571" s="176"/>
      <c r="I571" s="176"/>
      <c r="J571" s="176"/>
      <c r="K571" s="175"/>
      <c r="L571" s="177"/>
      <c r="M571" s="177"/>
      <c r="O571" s="257"/>
      <c r="P571" s="257"/>
      <c r="Q571" s="257"/>
      <c r="R571" s="258"/>
      <c r="S571" s="257"/>
      <c r="T571" s="257"/>
      <c r="U571" s="257"/>
      <c r="V571" s="257"/>
    </row>
    <row r="572" spans="2:22" customFormat="1" ht="29.25" customHeight="1">
      <c r="B572" s="5"/>
      <c r="C572" s="9"/>
      <c r="D572" s="15"/>
      <c r="G572" s="175"/>
      <c r="H572" s="176"/>
      <c r="I572" s="176"/>
      <c r="J572" s="176"/>
      <c r="K572" s="175"/>
      <c r="L572" s="177"/>
      <c r="M572" s="177"/>
      <c r="O572" s="257"/>
      <c r="P572" s="257"/>
      <c r="Q572" s="257"/>
      <c r="R572" s="258"/>
      <c r="S572" s="257"/>
      <c r="T572" s="257"/>
      <c r="U572" s="257"/>
      <c r="V572" s="257"/>
    </row>
    <row r="573" spans="2:22" customFormat="1" ht="29.25" customHeight="1">
      <c r="B573" s="5"/>
      <c r="C573" s="9"/>
      <c r="D573" s="15"/>
      <c r="G573" s="175"/>
      <c r="H573" s="176"/>
      <c r="I573" s="176"/>
      <c r="J573" s="176"/>
      <c r="K573" s="175"/>
      <c r="L573" s="177"/>
      <c r="M573" s="177"/>
      <c r="O573" s="257"/>
      <c r="P573" s="257"/>
      <c r="Q573" s="257"/>
      <c r="R573" s="258"/>
      <c r="S573" s="257"/>
      <c r="T573" s="257"/>
      <c r="U573" s="257"/>
      <c r="V573" s="257"/>
    </row>
    <row r="574" spans="2:22" customFormat="1" ht="29.25" customHeight="1">
      <c r="B574" s="5"/>
      <c r="C574" s="9"/>
      <c r="D574" s="15"/>
      <c r="G574" s="175"/>
      <c r="H574" s="176"/>
      <c r="I574" s="176"/>
      <c r="J574" s="176"/>
      <c r="K574" s="175"/>
      <c r="L574" s="177"/>
      <c r="M574" s="177"/>
      <c r="O574" s="257"/>
      <c r="P574" s="257"/>
      <c r="Q574" s="257"/>
      <c r="R574" s="258"/>
      <c r="S574" s="257"/>
      <c r="T574" s="257"/>
      <c r="U574" s="257"/>
      <c r="V574" s="257"/>
    </row>
    <row r="575" spans="2:22" customFormat="1" ht="29.25" customHeight="1">
      <c r="B575" s="5"/>
      <c r="C575" s="9"/>
      <c r="D575" s="15"/>
      <c r="G575" s="175"/>
      <c r="H575" s="176"/>
      <c r="I575" s="176"/>
      <c r="J575" s="176"/>
      <c r="K575" s="175"/>
      <c r="L575" s="177"/>
      <c r="M575" s="177"/>
      <c r="O575" s="257"/>
      <c r="P575" s="257"/>
      <c r="Q575" s="257"/>
      <c r="R575" s="258"/>
      <c r="S575" s="257"/>
      <c r="T575" s="257"/>
      <c r="U575" s="257"/>
      <c r="V575" s="257"/>
    </row>
    <row r="576" spans="2:22" customFormat="1" ht="29.25" customHeight="1">
      <c r="B576" s="5"/>
      <c r="C576" s="9"/>
      <c r="D576" s="15"/>
      <c r="G576" s="175"/>
      <c r="H576" s="176"/>
      <c r="I576" s="176"/>
      <c r="J576" s="176"/>
      <c r="K576" s="175"/>
      <c r="L576" s="177"/>
      <c r="M576" s="177"/>
      <c r="O576" s="257"/>
      <c r="P576" s="257"/>
      <c r="Q576" s="257"/>
      <c r="R576" s="258"/>
      <c r="S576" s="257"/>
      <c r="T576" s="257"/>
      <c r="U576" s="257"/>
      <c r="V576" s="257"/>
    </row>
    <row r="577" spans="2:22" customFormat="1" ht="29.25" customHeight="1">
      <c r="B577" s="5"/>
      <c r="C577" s="9"/>
      <c r="D577" s="15"/>
      <c r="G577" s="175"/>
      <c r="H577" s="176"/>
      <c r="I577" s="176"/>
      <c r="J577" s="176"/>
      <c r="K577" s="175"/>
      <c r="L577" s="177"/>
      <c r="M577" s="177"/>
      <c r="O577" s="257"/>
      <c r="P577" s="257"/>
      <c r="Q577" s="257"/>
      <c r="R577" s="258"/>
      <c r="S577" s="257"/>
      <c r="T577" s="257"/>
      <c r="U577" s="257"/>
      <c r="V577" s="257"/>
    </row>
    <row r="578" spans="2:22" customFormat="1" ht="29.25" customHeight="1">
      <c r="B578" s="5"/>
      <c r="C578" s="9"/>
      <c r="D578" s="15"/>
      <c r="G578" s="175"/>
      <c r="H578" s="176"/>
      <c r="I578" s="176"/>
      <c r="J578" s="176"/>
      <c r="K578" s="175"/>
      <c r="L578" s="177"/>
      <c r="M578" s="177"/>
      <c r="O578" s="257"/>
      <c r="P578" s="257"/>
      <c r="Q578" s="257"/>
      <c r="R578" s="258"/>
      <c r="S578" s="257"/>
      <c r="T578" s="257"/>
      <c r="U578" s="257"/>
      <c r="V578" s="257"/>
    </row>
    <row r="579" spans="2:22" customFormat="1" ht="29.25" customHeight="1">
      <c r="B579" s="5"/>
      <c r="C579" s="9"/>
      <c r="D579" s="15"/>
      <c r="G579" s="175"/>
      <c r="H579" s="176"/>
      <c r="I579" s="176"/>
      <c r="J579" s="176"/>
      <c r="K579" s="175"/>
      <c r="L579" s="177"/>
      <c r="M579" s="177"/>
      <c r="O579" s="257"/>
      <c r="P579" s="257"/>
      <c r="Q579" s="257"/>
      <c r="R579" s="258"/>
      <c r="S579" s="257"/>
      <c r="T579" s="257"/>
      <c r="U579" s="257"/>
      <c r="V579" s="257"/>
    </row>
    <row r="580" spans="2:22" customFormat="1" ht="29.25" customHeight="1">
      <c r="B580" s="5"/>
      <c r="C580" s="9"/>
      <c r="D580" s="15"/>
      <c r="G580" s="175"/>
      <c r="H580" s="176"/>
      <c r="I580" s="176"/>
      <c r="J580" s="176"/>
      <c r="K580" s="175"/>
      <c r="L580" s="177"/>
      <c r="M580" s="177"/>
      <c r="O580" s="257"/>
      <c r="P580" s="257"/>
      <c r="Q580" s="257"/>
      <c r="R580" s="258"/>
      <c r="S580" s="257"/>
      <c r="T580" s="257"/>
      <c r="U580" s="257"/>
      <c r="V580" s="257"/>
    </row>
    <row r="581" spans="2:22" customFormat="1" ht="29.25" customHeight="1">
      <c r="B581" s="5"/>
      <c r="C581" s="9"/>
      <c r="D581" s="15"/>
      <c r="G581" s="175"/>
      <c r="H581" s="176"/>
      <c r="I581" s="176"/>
      <c r="J581" s="176"/>
      <c r="K581" s="175"/>
      <c r="L581" s="177"/>
      <c r="M581" s="177"/>
      <c r="O581" s="257"/>
      <c r="P581" s="257"/>
      <c r="Q581" s="257"/>
      <c r="R581" s="258"/>
      <c r="S581" s="257"/>
      <c r="T581" s="257"/>
      <c r="U581" s="257"/>
      <c r="V581" s="257"/>
    </row>
    <row r="582" spans="2:22" customFormat="1" ht="29.25" customHeight="1">
      <c r="B582" s="5"/>
      <c r="C582" s="9"/>
      <c r="D582" s="15"/>
      <c r="G582" s="175"/>
      <c r="H582" s="176"/>
      <c r="I582" s="176"/>
      <c r="J582" s="176"/>
      <c r="K582" s="175"/>
      <c r="L582" s="177"/>
      <c r="M582" s="177"/>
      <c r="O582" s="257"/>
      <c r="P582" s="257"/>
      <c r="Q582" s="257"/>
      <c r="R582" s="258"/>
      <c r="S582" s="257"/>
      <c r="T582" s="257"/>
      <c r="U582" s="257"/>
      <c r="V582" s="257"/>
    </row>
    <row r="583" spans="2:22" customFormat="1" ht="29.25" customHeight="1">
      <c r="B583" s="5"/>
      <c r="C583" s="9"/>
      <c r="D583" s="15"/>
      <c r="G583" s="175"/>
      <c r="H583" s="176"/>
      <c r="I583" s="176"/>
      <c r="J583" s="176"/>
      <c r="K583" s="175"/>
      <c r="L583" s="177"/>
      <c r="M583" s="177"/>
      <c r="O583" s="257"/>
      <c r="P583" s="257"/>
      <c r="Q583" s="257"/>
      <c r="R583" s="258"/>
      <c r="S583" s="257"/>
      <c r="T583" s="257"/>
      <c r="U583" s="257"/>
      <c r="V583" s="257"/>
    </row>
    <row r="584" spans="2:22" customFormat="1" ht="29.25" customHeight="1">
      <c r="B584" s="5"/>
      <c r="C584" s="9"/>
      <c r="D584" s="15"/>
      <c r="G584" s="175"/>
      <c r="H584" s="176"/>
      <c r="I584" s="176"/>
      <c r="J584" s="176"/>
      <c r="K584" s="175"/>
      <c r="L584" s="177"/>
      <c r="M584" s="177"/>
      <c r="O584" s="257"/>
      <c r="P584" s="257"/>
      <c r="Q584" s="257"/>
      <c r="R584" s="258"/>
      <c r="S584" s="257"/>
      <c r="T584" s="257"/>
      <c r="U584" s="257"/>
      <c r="V584" s="257"/>
    </row>
    <row r="585" spans="2:22" customFormat="1" ht="29.25" customHeight="1">
      <c r="B585" s="5"/>
      <c r="C585" s="9"/>
      <c r="D585" s="15"/>
      <c r="G585" s="175"/>
      <c r="H585" s="176"/>
      <c r="I585" s="176"/>
      <c r="J585" s="176"/>
      <c r="K585" s="175"/>
      <c r="L585" s="177"/>
      <c r="M585" s="177"/>
      <c r="O585" s="257"/>
      <c r="P585" s="257"/>
      <c r="Q585" s="257"/>
      <c r="R585" s="258"/>
      <c r="S585" s="257"/>
      <c r="T585" s="257"/>
      <c r="U585" s="257"/>
      <c r="V585" s="257"/>
    </row>
    <row r="586" spans="2:22" customFormat="1" ht="29.25" customHeight="1">
      <c r="B586" s="5"/>
      <c r="C586" s="9"/>
      <c r="D586" s="15"/>
      <c r="G586" s="175"/>
      <c r="H586" s="176"/>
      <c r="I586" s="176"/>
      <c r="J586" s="176"/>
      <c r="K586" s="175"/>
      <c r="L586" s="177"/>
      <c r="M586" s="177"/>
      <c r="O586" s="257"/>
      <c r="P586" s="257"/>
      <c r="Q586" s="257"/>
      <c r="R586" s="258"/>
      <c r="S586" s="257"/>
      <c r="T586" s="257"/>
      <c r="U586" s="257"/>
      <c r="V586" s="257"/>
    </row>
    <row r="587" spans="2:22" customFormat="1" ht="29.25" customHeight="1">
      <c r="B587" s="5"/>
      <c r="C587" s="9"/>
      <c r="D587" s="15"/>
      <c r="G587" s="175"/>
      <c r="H587" s="176"/>
      <c r="I587" s="176"/>
      <c r="J587" s="176"/>
      <c r="K587" s="175"/>
      <c r="L587" s="177"/>
      <c r="M587" s="177"/>
      <c r="O587" s="257"/>
      <c r="P587" s="257"/>
      <c r="Q587" s="257"/>
      <c r="R587" s="258"/>
      <c r="S587" s="257"/>
      <c r="T587" s="257"/>
      <c r="U587" s="257"/>
      <c r="V587" s="257"/>
    </row>
    <row r="588" spans="2:22" customFormat="1" ht="29.25" customHeight="1">
      <c r="B588" s="5"/>
      <c r="C588" s="9"/>
      <c r="D588" s="15"/>
      <c r="G588" s="175"/>
      <c r="H588" s="176"/>
      <c r="I588" s="176"/>
      <c r="J588" s="176"/>
      <c r="K588" s="175"/>
      <c r="L588" s="177"/>
      <c r="M588" s="177"/>
      <c r="O588" s="257"/>
      <c r="P588" s="257"/>
      <c r="Q588" s="257"/>
      <c r="R588" s="258"/>
      <c r="S588" s="257"/>
      <c r="T588" s="257"/>
      <c r="U588" s="257"/>
      <c r="V588" s="257"/>
    </row>
    <row r="589" spans="2:22" customFormat="1" ht="29.25" customHeight="1">
      <c r="B589" s="5"/>
      <c r="C589" s="9"/>
      <c r="D589" s="15"/>
      <c r="G589" s="175"/>
      <c r="H589" s="176"/>
      <c r="I589" s="176"/>
      <c r="J589" s="176"/>
      <c r="K589" s="175"/>
      <c r="L589" s="177"/>
      <c r="M589" s="177"/>
      <c r="O589" s="257"/>
      <c r="P589" s="257"/>
      <c r="Q589" s="257"/>
      <c r="R589" s="258"/>
      <c r="S589" s="257"/>
      <c r="T589" s="257"/>
      <c r="U589" s="257"/>
      <c r="V589" s="257"/>
    </row>
    <row r="590" spans="2:22" customFormat="1" ht="29.25" customHeight="1">
      <c r="B590" s="5"/>
      <c r="C590" s="9"/>
      <c r="D590" s="15"/>
      <c r="G590" s="175"/>
      <c r="H590" s="176"/>
      <c r="I590" s="176"/>
      <c r="J590" s="176"/>
      <c r="K590" s="175"/>
      <c r="L590" s="177"/>
      <c r="M590" s="177"/>
      <c r="O590" s="257"/>
      <c r="P590" s="257"/>
      <c r="Q590" s="257"/>
      <c r="R590" s="258"/>
      <c r="S590" s="257"/>
      <c r="T590" s="257"/>
      <c r="U590" s="257"/>
      <c r="V590" s="257"/>
    </row>
    <row r="591" spans="2:22" customFormat="1" ht="29.25" customHeight="1">
      <c r="B591" s="5"/>
      <c r="C591" s="9"/>
      <c r="D591" s="15"/>
      <c r="G591" s="175"/>
      <c r="H591" s="176"/>
      <c r="I591" s="176"/>
      <c r="J591" s="176"/>
      <c r="K591" s="175"/>
      <c r="L591" s="177"/>
      <c r="M591" s="177"/>
      <c r="O591" s="257"/>
      <c r="P591" s="257"/>
      <c r="Q591" s="257"/>
      <c r="R591" s="258"/>
      <c r="S591" s="257"/>
      <c r="T591" s="257"/>
      <c r="U591" s="257"/>
      <c r="V591" s="257"/>
    </row>
    <row r="592" spans="2:22" customFormat="1" ht="29.25" customHeight="1">
      <c r="B592" s="5"/>
      <c r="C592" s="9"/>
      <c r="D592" s="15"/>
      <c r="G592" s="175"/>
      <c r="H592" s="176"/>
      <c r="I592" s="176"/>
      <c r="J592" s="176"/>
      <c r="K592" s="175"/>
      <c r="L592" s="177"/>
      <c r="M592" s="177"/>
      <c r="O592" s="257"/>
      <c r="P592" s="257"/>
      <c r="Q592" s="257"/>
      <c r="R592" s="258"/>
      <c r="S592" s="257"/>
      <c r="T592" s="257"/>
      <c r="U592" s="257"/>
      <c r="V592" s="257"/>
    </row>
    <row r="593" spans="2:22" customFormat="1" ht="29.25" customHeight="1">
      <c r="B593" s="5"/>
      <c r="C593" s="9"/>
      <c r="D593" s="15"/>
      <c r="G593" s="175"/>
      <c r="H593" s="176"/>
      <c r="I593" s="176"/>
      <c r="J593" s="176"/>
      <c r="K593" s="175"/>
      <c r="L593" s="177"/>
      <c r="M593" s="177"/>
      <c r="O593" s="257"/>
      <c r="P593" s="257"/>
      <c r="Q593" s="257"/>
      <c r="R593" s="258"/>
      <c r="S593" s="257"/>
      <c r="T593" s="257"/>
      <c r="U593" s="257"/>
      <c r="V593" s="257"/>
    </row>
    <row r="594" spans="2:22" customFormat="1" ht="29.25" customHeight="1">
      <c r="B594" s="5"/>
      <c r="C594" s="9"/>
      <c r="D594" s="15"/>
      <c r="G594" s="175"/>
      <c r="H594" s="176"/>
      <c r="I594" s="176"/>
      <c r="J594" s="176"/>
      <c r="K594" s="175"/>
      <c r="L594" s="177"/>
      <c r="M594" s="177"/>
      <c r="O594" s="257"/>
      <c r="P594" s="257"/>
      <c r="Q594" s="257"/>
      <c r="R594" s="258"/>
      <c r="S594" s="257"/>
      <c r="T594" s="257"/>
      <c r="U594" s="257"/>
      <c r="V594" s="257"/>
    </row>
    <row r="595" spans="2:22" customFormat="1" ht="29.25" customHeight="1">
      <c r="B595" s="5"/>
      <c r="C595" s="9"/>
      <c r="D595" s="15"/>
      <c r="G595" s="175"/>
      <c r="H595" s="176"/>
      <c r="I595" s="176"/>
      <c r="J595" s="176"/>
      <c r="K595" s="175"/>
      <c r="L595" s="177"/>
      <c r="M595" s="177"/>
      <c r="O595" s="257"/>
      <c r="P595" s="257"/>
      <c r="Q595" s="257"/>
      <c r="R595" s="258"/>
      <c r="S595" s="257"/>
      <c r="T595" s="257"/>
      <c r="U595" s="257"/>
      <c r="V595" s="257"/>
    </row>
    <row r="596" spans="2:22" customFormat="1" ht="29.25" customHeight="1">
      <c r="B596" s="5"/>
      <c r="C596" s="9"/>
      <c r="D596" s="15"/>
      <c r="G596" s="175"/>
      <c r="H596" s="176"/>
      <c r="I596" s="176"/>
      <c r="J596" s="176"/>
      <c r="K596" s="175"/>
      <c r="L596" s="177"/>
      <c r="M596" s="177"/>
      <c r="O596" s="257"/>
      <c r="P596" s="257"/>
      <c r="Q596" s="257"/>
      <c r="R596" s="258"/>
      <c r="S596" s="257"/>
      <c r="T596" s="257"/>
      <c r="U596" s="257"/>
      <c r="V596" s="257"/>
    </row>
    <row r="597" spans="2:22" customFormat="1" ht="29.25" customHeight="1">
      <c r="B597" s="5"/>
      <c r="C597" s="9"/>
      <c r="D597" s="15"/>
      <c r="G597" s="175"/>
      <c r="H597" s="176"/>
      <c r="I597" s="176"/>
      <c r="J597" s="176"/>
      <c r="K597" s="175"/>
      <c r="L597" s="177"/>
      <c r="M597" s="177"/>
      <c r="O597" s="257"/>
      <c r="P597" s="257"/>
      <c r="Q597" s="257"/>
      <c r="R597" s="258"/>
      <c r="S597" s="257"/>
      <c r="T597" s="257"/>
      <c r="U597" s="257"/>
      <c r="V597" s="257"/>
    </row>
    <row r="598" spans="2:22" customFormat="1" ht="29.25" customHeight="1">
      <c r="B598" s="5"/>
      <c r="C598" s="9"/>
      <c r="D598" s="15"/>
      <c r="G598" s="175"/>
      <c r="H598" s="176"/>
      <c r="I598" s="176"/>
      <c r="J598" s="176"/>
      <c r="K598" s="175"/>
      <c r="L598" s="177"/>
      <c r="M598" s="177"/>
      <c r="O598" s="257"/>
      <c r="P598" s="257"/>
      <c r="Q598" s="257"/>
      <c r="R598" s="258"/>
      <c r="S598" s="257"/>
      <c r="T598" s="257"/>
      <c r="U598" s="257"/>
      <c r="V598" s="257"/>
    </row>
    <row r="599" spans="2:22" customFormat="1" ht="29.25" customHeight="1">
      <c r="B599" s="5"/>
      <c r="C599" s="9"/>
      <c r="D599" s="15"/>
      <c r="G599" s="175"/>
      <c r="H599" s="176"/>
      <c r="I599" s="176"/>
      <c r="J599" s="176"/>
      <c r="K599" s="175"/>
      <c r="L599" s="177"/>
      <c r="M599" s="177"/>
      <c r="O599" s="257"/>
      <c r="P599" s="257"/>
      <c r="Q599" s="257"/>
      <c r="R599" s="258"/>
      <c r="S599" s="257"/>
      <c r="T599" s="257"/>
      <c r="U599" s="257"/>
      <c r="V599" s="257"/>
    </row>
    <row r="600" spans="2:22" customFormat="1" ht="29.25" customHeight="1">
      <c r="B600" s="5"/>
      <c r="C600" s="9"/>
      <c r="D600" s="15"/>
      <c r="G600" s="175"/>
      <c r="H600" s="176"/>
      <c r="I600" s="176"/>
      <c r="J600" s="176"/>
      <c r="K600" s="175"/>
      <c r="L600" s="177"/>
      <c r="M600" s="177"/>
      <c r="O600" s="257"/>
      <c r="P600" s="257"/>
      <c r="Q600" s="257"/>
      <c r="R600" s="258"/>
      <c r="S600" s="257"/>
      <c r="T600" s="257"/>
      <c r="U600" s="257"/>
      <c r="V600" s="257"/>
    </row>
    <row r="601" spans="2:22" customFormat="1" ht="29.25" customHeight="1">
      <c r="B601" s="5"/>
      <c r="C601" s="9"/>
      <c r="D601" s="15"/>
      <c r="G601" s="175"/>
      <c r="H601" s="176"/>
      <c r="I601" s="176"/>
      <c r="J601" s="176"/>
      <c r="K601" s="175"/>
      <c r="L601" s="177"/>
      <c r="M601" s="177"/>
      <c r="O601" s="257"/>
      <c r="P601" s="257"/>
      <c r="Q601" s="257"/>
      <c r="R601" s="258"/>
      <c r="S601" s="257"/>
      <c r="T601" s="257"/>
      <c r="U601" s="257"/>
      <c r="V601" s="257"/>
    </row>
    <row r="602" spans="2:22" customFormat="1" ht="29.25" customHeight="1">
      <c r="B602" s="5"/>
      <c r="C602" s="9"/>
      <c r="D602" s="15"/>
      <c r="G602" s="175"/>
      <c r="H602" s="176"/>
      <c r="I602" s="176"/>
      <c r="J602" s="176"/>
      <c r="K602" s="175"/>
      <c r="L602" s="177"/>
      <c r="M602" s="177"/>
      <c r="O602" s="257"/>
      <c r="P602" s="257"/>
      <c r="Q602" s="257"/>
      <c r="R602" s="258"/>
      <c r="S602" s="257"/>
      <c r="T602" s="257"/>
      <c r="U602" s="257"/>
      <c r="V602" s="257"/>
    </row>
    <row r="603" spans="2:22" customFormat="1" ht="29.25" customHeight="1">
      <c r="B603" s="5"/>
      <c r="C603" s="9"/>
      <c r="D603" s="15"/>
      <c r="G603" s="175"/>
      <c r="H603" s="176"/>
      <c r="I603" s="176"/>
      <c r="J603" s="176"/>
      <c r="K603" s="175"/>
      <c r="L603" s="177"/>
      <c r="M603" s="177"/>
      <c r="O603" s="257"/>
      <c r="P603" s="257"/>
      <c r="Q603" s="257"/>
      <c r="R603" s="258"/>
      <c r="S603" s="257"/>
      <c r="T603" s="257"/>
      <c r="U603" s="257"/>
      <c r="V603" s="257"/>
    </row>
    <row r="604" spans="2:22" customFormat="1" ht="29.25" customHeight="1">
      <c r="B604" s="5"/>
      <c r="C604" s="9"/>
      <c r="D604" s="15"/>
      <c r="G604" s="175"/>
      <c r="H604" s="176"/>
      <c r="I604" s="176"/>
      <c r="J604" s="176"/>
      <c r="K604" s="175"/>
      <c r="L604" s="177"/>
      <c r="M604" s="177"/>
      <c r="O604" s="257"/>
      <c r="P604" s="257"/>
      <c r="Q604" s="257"/>
      <c r="R604" s="258"/>
      <c r="S604" s="257"/>
      <c r="T604" s="257"/>
      <c r="U604" s="257"/>
      <c r="V604" s="257"/>
    </row>
    <row r="605" spans="2:22" customFormat="1" ht="29.25" customHeight="1">
      <c r="B605" s="5"/>
      <c r="C605" s="9"/>
      <c r="D605" s="15"/>
      <c r="G605" s="175"/>
      <c r="H605" s="176"/>
      <c r="I605" s="176"/>
      <c r="J605" s="176"/>
      <c r="K605" s="175"/>
      <c r="L605" s="177"/>
      <c r="M605" s="177"/>
      <c r="O605" s="257"/>
      <c r="P605" s="257"/>
      <c r="Q605" s="257"/>
      <c r="R605" s="258"/>
      <c r="S605" s="257"/>
      <c r="T605" s="257"/>
      <c r="U605" s="257"/>
      <c r="V605" s="257"/>
    </row>
    <row r="606" spans="2:22" customFormat="1" ht="29.25" customHeight="1">
      <c r="B606" s="5"/>
      <c r="C606" s="9"/>
      <c r="D606" s="15"/>
      <c r="G606" s="175"/>
      <c r="H606" s="176"/>
      <c r="I606" s="176"/>
      <c r="J606" s="176"/>
      <c r="K606" s="175"/>
      <c r="L606" s="177"/>
      <c r="M606" s="177"/>
      <c r="O606" s="257"/>
      <c r="P606" s="257"/>
      <c r="Q606" s="257"/>
      <c r="R606" s="258"/>
      <c r="S606" s="257"/>
      <c r="T606" s="257"/>
      <c r="U606" s="257"/>
      <c r="V606" s="257"/>
    </row>
    <row r="607" spans="2:22" customFormat="1" ht="29.25" customHeight="1">
      <c r="B607" s="5"/>
      <c r="C607" s="9"/>
      <c r="D607" s="15"/>
      <c r="G607" s="175"/>
      <c r="H607" s="176"/>
      <c r="I607" s="176"/>
      <c r="J607" s="176"/>
      <c r="K607" s="175"/>
      <c r="L607" s="177"/>
      <c r="M607" s="177"/>
      <c r="O607" s="257"/>
      <c r="P607" s="257"/>
      <c r="Q607" s="257"/>
      <c r="R607" s="258"/>
      <c r="S607" s="257"/>
      <c r="T607" s="257"/>
      <c r="U607" s="257"/>
      <c r="V607" s="257"/>
    </row>
    <row r="608" spans="2:22" customFormat="1" ht="29.25" customHeight="1">
      <c r="B608" s="5"/>
      <c r="C608" s="9"/>
      <c r="D608" s="15"/>
      <c r="G608" s="175"/>
      <c r="H608" s="176"/>
      <c r="I608" s="176"/>
      <c r="J608" s="176"/>
      <c r="K608" s="175"/>
      <c r="L608" s="177"/>
      <c r="M608" s="177"/>
      <c r="O608" s="257"/>
      <c r="P608" s="257"/>
      <c r="Q608" s="257"/>
      <c r="R608" s="258"/>
      <c r="S608" s="257"/>
      <c r="T608" s="257"/>
      <c r="U608" s="257"/>
      <c r="V608" s="257"/>
    </row>
    <row r="609" spans="2:22" customFormat="1" ht="29.25" customHeight="1">
      <c r="B609" s="5"/>
      <c r="C609" s="9"/>
      <c r="D609" s="15"/>
      <c r="G609" s="175"/>
      <c r="H609" s="176"/>
      <c r="I609" s="176"/>
      <c r="J609" s="176"/>
      <c r="K609" s="175"/>
      <c r="L609" s="177"/>
      <c r="M609" s="177"/>
      <c r="O609" s="257"/>
      <c r="P609" s="257"/>
      <c r="Q609" s="257"/>
      <c r="R609" s="258"/>
      <c r="S609" s="257"/>
      <c r="T609" s="257"/>
      <c r="U609" s="257"/>
      <c r="V609" s="257"/>
    </row>
    <row r="610" spans="2:22" customFormat="1" ht="29.25" customHeight="1">
      <c r="B610" s="5"/>
      <c r="C610" s="9"/>
      <c r="D610" s="15"/>
      <c r="G610" s="175"/>
      <c r="H610" s="176"/>
      <c r="I610" s="176"/>
      <c r="J610" s="176"/>
      <c r="K610" s="175"/>
      <c r="L610" s="177"/>
      <c r="M610" s="177"/>
      <c r="O610" s="257"/>
      <c r="P610" s="257"/>
      <c r="Q610" s="257"/>
      <c r="R610" s="258"/>
      <c r="S610" s="257"/>
      <c r="T610" s="257"/>
      <c r="U610" s="257"/>
      <c r="V610" s="257"/>
    </row>
    <row r="611" spans="2:22" customFormat="1" ht="29.25" customHeight="1">
      <c r="B611" s="5"/>
      <c r="C611" s="9"/>
      <c r="D611" s="15"/>
      <c r="G611" s="175"/>
      <c r="H611" s="176"/>
      <c r="I611" s="176"/>
      <c r="J611" s="176"/>
      <c r="K611" s="175"/>
      <c r="L611" s="177"/>
      <c r="M611" s="177"/>
      <c r="O611" s="257"/>
      <c r="P611" s="257"/>
      <c r="Q611" s="257"/>
      <c r="R611" s="258"/>
      <c r="S611" s="257"/>
      <c r="T611" s="257"/>
      <c r="U611" s="257"/>
      <c r="V611" s="257"/>
    </row>
    <row r="612" spans="2:22" customFormat="1" ht="29.25" customHeight="1">
      <c r="B612" s="5"/>
      <c r="C612" s="9"/>
      <c r="D612" s="15"/>
      <c r="G612" s="175"/>
      <c r="H612" s="176"/>
      <c r="I612" s="176"/>
      <c r="J612" s="176"/>
      <c r="K612" s="175"/>
      <c r="L612" s="177"/>
      <c r="M612" s="177"/>
      <c r="O612" s="257"/>
      <c r="P612" s="257"/>
      <c r="Q612" s="257"/>
      <c r="R612" s="258"/>
      <c r="S612" s="257"/>
      <c r="T612" s="257"/>
      <c r="U612" s="257"/>
      <c r="V612" s="257"/>
    </row>
    <row r="613" spans="2:22" customFormat="1" ht="29.25" customHeight="1">
      <c r="B613" s="5"/>
      <c r="C613" s="9"/>
      <c r="D613" s="15"/>
      <c r="G613" s="175"/>
      <c r="H613" s="176"/>
      <c r="I613" s="176"/>
      <c r="J613" s="176"/>
      <c r="K613" s="175"/>
      <c r="L613" s="177"/>
      <c r="M613" s="177"/>
      <c r="O613" s="257"/>
      <c r="P613" s="257"/>
      <c r="Q613" s="257"/>
      <c r="R613" s="258"/>
      <c r="S613" s="257"/>
      <c r="T613" s="257"/>
      <c r="U613" s="257"/>
      <c r="V613" s="257"/>
    </row>
    <row r="614" spans="2:22" customFormat="1" ht="29.25" customHeight="1">
      <c r="B614" s="5"/>
      <c r="C614" s="9"/>
      <c r="D614" s="15"/>
      <c r="G614" s="175"/>
      <c r="H614" s="176"/>
      <c r="I614" s="176"/>
      <c r="J614" s="176"/>
      <c r="K614" s="175"/>
      <c r="L614" s="177"/>
      <c r="M614" s="177"/>
      <c r="O614" s="257"/>
      <c r="P614" s="257"/>
      <c r="Q614" s="257"/>
      <c r="R614" s="258"/>
      <c r="S614" s="257"/>
      <c r="T614" s="257"/>
      <c r="U614" s="257"/>
      <c r="V614" s="257"/>
    </row>
    <row r="615" spans="2:22" customFormat="1" ht="29.25" customHeight="1">
      <c r="B615" s="5"/>
      <c r="C615" s="9"/>
      <c r="D615" s="15"/>
      <c r="G615" s="175"/>
      <c r="H615" s="176"/>
      <c r="I615" s="176"/>
      <c r="J615" s="176"/>
      <c r="K615" s="175"/>
      <c r="L615" s="177"/>
      <c r="M615" s="177"/>
      <c r="O615" s="257"/>
      <c r="P615" s="257"/>
      <c r="Q615" s="257"/>
      <c r="R615" s="258"/>
      <c r="S615" s="257"/>
      <c r="T615" s="257"/>
      <c r="U615" s="257"/>
      <c r="V615" s="257"/>
    </row>
    <row r="616" spans="2:22" customFormat="1" ht="29.25" customHeight="1">
      <c r="B616" s="5"/>
      <c r="C616" s="9"/>
      <c r="D616" s="15"/>
      <c r="G616" s="17"/>
      <c r="H616" s="18"/>
      <c r="I616" s="18"/>
      <c r="J616" s="18"/>
      <c r="K616" s="17"/>
      <c r="L616" s="52"/>
      <c r="M616" s="52"/>
      <c r="O616" s="257"/>
      <c r="P616" s="257"/>
      <c r="Q616" s="257"/>
      <c r="R616" s="258"/>
      <c r="S616" s="257"/>
      <c r="T616" s="257"/>
      <c r="U616" s="257"/>
      <c r="V616" s="257"/>
    </row>
    <row r="617" spans="2:22" customFormat="1" ht="29.25" customHeight="1">
      <c r="B617" s="5"/>
      <c r="C617" s="9"/>
      <c r="D617" s="15"/>
      <c r="G617" s="17"/>
      <c r="H617" s="18"/>
      <c r="I617" s="18"/>
      <c r="J617" s="18"/>
      <c r="K617" s="17"/>
      <c r="L617" s="52"/>
      <c r="M617" s="52"/>
      <c r="O617" s="257"/>
      <c r="P617" s="257"/>
      <c r="Q617" s="257"/>
      <c r="R617" s="258"/>
      <c r="S617" s="257"/>
      <c r="T617" s="257"/>
      <c r="U617" s="257"/>
      <c r="V617" s="257"/>
    </row>
    <row r="618" spans="2:22" customFormat="1" ht="29.25" customHeight="1">
      <c r="B618" s="5"/>
      <c r="C618" s="9"/>
      <c r="D618" s="15"/>
      <c r="G618" s="17"/>
      <c r="H618" s="18"/>
      <c r="I618" s="18"/>
      <c r="J618" s="18"/>
      <c r="K618" s="17"/>
      <c r="L618" s="52"/>
      <c r="M618" s="52"/>
      <c r="O618" s="257"/>
      <c r="P618" s="257"/>
      <c r="Q618" s="257"/>
      <c r="R618" s="258"/>
      <c r="S618" s="257"/>
      <c r="T618" s="257"/>
      <c r="U618" s="257"/>
      <c r="V618" s="257"/>
    </row>
    <row r="619" spans="2:22" customFormat="1" ht="29.25" customHeight="1">
      <c r="B619" s="5"/>
      <c r="C619" s="9"/>
      <c r="D619" s="15"/>
      <c r="G619" s="17"/>
      <c r="H619" s="18"/>
      <c r="I619" s="18"/>
      <c r="J619" s="18"/>
      <c r="K619" s="17"/>
      <c r="L619" s="52"/>
      <c r="M619" s="52"/>
      <c r="O619" s="257"/>
      <c r="P619" s="257"/>
      <c r="Q619" s="257"/>
      <c r="R619" s="258"/>
      <c r="S619" s="257"/>
      <c r="T619" s="257"/>
      <c r="U619" s="257"/>
      <c r="V619" s="257"/>
    </row>
    <row r="620" spans="2:22" customFormat="1" ht="29.25" customHeight="1">
      <c r="B620" s="5"/>
      <c r="C620" s="9"/>
      <c r="D620" s="15"/>
      <c r="G620" s="17"/>
      <c r="H620" s="18"/>
      <c r="I620" s="18"/>
      <c r="J620" s="18"/>
      <c r="K620" s="17"/>
      <c r="L620" s="52"/>
      <c r="M620" s="52"/>
      <c r="O620" s="257"/>
      <c r="P620" s="257"/>
      <c r="Q620" s="257"/>
      <c r="R620" s="258"/>
      <c r="S620" s="257"/>
      <c r="T620" s="257"/>
      <c r="U620" s="257"/>
      <c r="V620" s="257"/>
    </row>
    <row r="621" spans="2:22" customFormat="1" ht="29.25" customHeight="1">
      <c r="B621" s="5"/>
      <c r="C621" s="9"/>
      <c r="D621" s="15"/>
      <c r="G621" s="17"/>
      <c r="H621" s="18"/>
      <c r="I621" s="18"/>
      <c r="J621" s="18"/>
      <c r="K621" s="17"/>
      <c r="L621" s="52"/>
      <c r="M621" s="52"/>
      <c r="O621" s="257"/>
      <c r="P621" s="257"/>
      <c r="Q621" s="257"/>
      <c r="R621" s="258"/>
      <c r="S621" s="257"/>
      <c r="T621" s="257"/>
      <c r="U621" s="257"/>
      <c r="V621" s="257"/>
    </row>
    <row r="622" spans="2:22" customFormat="1" ht="29.25" customHeight="1">
      <c r="B622" s="5"/>
      <c r="C622" s="9"/>
      <c r="D622" s="15"/>
      <c r="G622" s="17"/>
      <c r="H622" s="18"/>
      <c r="I622" s="18"/>
      <c r="J622" s="18"/>
      <c r="K622" s="17"/>
      <c r="L622" s="52"/>
      <c r="M622" s="52"/>
      <c r="O622" s="257"/>
      <c r="P622" s="257"/>
      <c r="Q622" s="257"/>
      <c r="R622" s="258"/>
      <c r="S622" s="257"/>
      <c r="T622" s="257"/>
      <c r="U622" s="257"/>
      <c r="V622" s="257"/>
    </row>
    <row r="623" spans="2:22" customFormat="1" ht="29.25" customHeight="1">
      <c r="B623" s="5"/>
      <c r="C623" s="9"/>
      <c r="D623" s="15"/>
      <c r="G623" s="17"/>
      <c r="H623" s="18"/>
      <c r="I623" s="18"/>
      <c r="J623" s="18"/>
      <c r="K623" s="17"/>
      <c r="L623" s="52"/>
      <c r="M623" s="52"/>
      <c r="O623" s="257"/>
      <c r="P623" s="257"/>
      <c r="Q623" s="257"/>
      <c r="R623" s="258"/>
      <c r="S623" s="257"/>
      <c r="T623" s="257"/>
      <c r="U623" s="257"/>
      <c r="V623" s="257"/>
    </row>
    <row r="624" spans="2:22" customFormat="1" ht="29.25" customHeight="1">
      <c r="B624" s="5"/>
      <c r="C624" s="9"/>
      <c r="D624" s="15"/>
      <c r="G624" s="17"/>
      <c r="H624" s="18"/>
      <c r="I624" s="18"/>
      <c r="J624" s="18"/>
      <c r="K624" s="17"/>
      <c r="L624" s="52"/>
      <c r="M624" s="52"/>
      <c r="O624" s="257"/>
      <c r="P624" s="257"/>
      <c r="Q624" s="257"/>
      <c r="R624" s="258"/>
      <c r="S624" s="257"/>
      <c r="T624" s="257"/>
      <c r="U624" s="257"/>
      <c r="V624" s="257"/>
    </row>
    <row r="625" spans="2:22" customFormat="1" ht="29.25" customHeight="1">
      <c r="B625" s="5"/>
      <c r="C625" s="9"/>
      <c r="D625" s="15"/>
      <c r="G625" s="17"/>
      <c r="H625" s="18"/>
      <c r="I625" s="18"/>
      <c r="J625" s="18"/>
      <c r="K625" s="17"/>
      <c r="L625" s="52"/>
      <c r="M625" s="52"/>
      <c r="O625" s="257"/>
      <c r="P625" s="257"/>
      <c r="Q625" s="257"/>
      <c r="R625" s="258"/>
      <c r="S625" s="257"/>
      <c r="T625" s="257"/>
      <c r="U625" s="257"/>
      <c r="V625" s="257"/>
    </row>
  </sheetData>
  <sheetProtection algorithmName="SHA-512" hashValue="vK1MxojfOimYCrgjD29Ppua+FYR/NRCDfKW3hFWgPGE1/s30Ef2HJcEL1EhOvr7+sTWSDF93Vb8WSNxLuvxWvA==" saltValue="C3nt3NNpDtyV4Ln4l9w8Aw==" spinCount="100000" sheet="1" objects="1" scenarios="1"/>
  <dataConsolidate/>
  <mergeCells count="16">
    <mergeCell ref="P8:U8"/>
    <mergeCell ref="C255:M255"/>
    <mergeCell ref="L3:L5"/>
    <mergeCell ref="M3:M5"/>
    <mergeCell ref="O3:V5"/>
    <mergeCell ref="O2:V2"/>
    <mergeCell ref="E3:E5"/>
    <mergeCell ref="F3:F5"/>
    <mergeCell ref="G3:G5"/>
    <mergeCell ref="K3:K5"/>
    <mergeCell ref="C2:F2"/>
    <mergeCell ref="G2:J2"/>
    <mergeCell ref="C3:D5"/>
    <mergeCell ref="H3:H5"/>
    <mergeCell ref="I3:I5"/>
    <mergeCell ref="J3:J5"/>
  </mergeCells>
  <phoneticPr fontId="3"/>
  <dataValidations count="3">
    <dataValidation type="list" allowBlank="1" showInputMessage="1" showErrorMessage="1" promptTitle="Hourly or Salaried Position" prompt="This field should be either a capital H for hourly or capital S for salaried. _x000a_" sqref="L256:L277 L10:L254" xr:uid="{00000000-0002-0000-0200-000000000000}">
      <formula1>"H,S"</formula1>
    </dataValidation>
    <dataValidation type="list" allowBlank="1" showInputMessage="1" showErrorMessage="1" promptTitle="Base or Base plus Incentive " prompt="This field should be either &quot;B&quot; for reporting of base wages or &quot;I&quot; for cases where the amount reflects base wages plus incentive pay. " sqref="M256:M277 M10:M254" xr:uid="{00000000-0002-0000-0200-000001000000}">
      <formula1>"B,I"</formula1>
    </dataValidation>
    <dataValidation type="list" errorStyle="warning" allowBlank="1" showInputMessage="1" showErrorMessage="1" errorTitle="Invalid entry" error="Should be either 1, 2, 3, 4 or 5. " sqref="K10:K254" xr:uid="{D8049207-D981-0A48-8B06-59BB1E039C6A}">
      <formula1>"1,2,3,4,5"</formula1>
    </dataValidation>
  </dataValidations>
  <printOptions gridLines="1"/>
  <pageMargins left="0.5" right="0.5" top="0.5" bottom="0.5" header="0.5" footer="0.5"/>
  <pageSetup scale="33" fitToHeight="20" orientation="portrait" horizontalDpi="1200" verticalDpi="1200" r:id="rId1"/>
  <headerFooter>
    <oddHeader>&amp;LNSAA Salary Survey Data Collection Sheet</oddHead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14999847407452621"/>
    <pageSetUpPr fitToPage="1"/>
  </sheetPr>
  <dimension ref="B1:G19"/>
  <sheetViews>
    <sheetView showGridLines="0" showRuler="0" zoomScale="75" workbookViewId="0">
      <selection activeCell="E8" sqref="E8"/>
    </sheetView>
  </sheetViews>
  <sheetFormatPr defaultColWidth="8.625" defaultRowHeight="18"/>
  <cols>
    <col min="3" max="3" width="86.375" style="1" customWidth="1"/>
    <col min="4" max="4" width="1.875" style="1" customWidth="1"/>
    <col min="5" max="5" width="24.625" style="2" customWidth="1"/>
    <col min="6" max="6" width="20.375" style="2" customWidth="1"/>
  </cols>
  <sheetData>
    <row r="1" spans="2:7" ht="18.75" thickBot="1"/>
    <row r="2" spans="2:7">
      <c r="B2" s="28"/>
      <c r="C2" s="29"/>
      <c r="D2" s="29"/>
      <c r="E2" s="30"/>
      <c r="F2" s="30"/>
      <c r="G2" s="31"/>
    </row>
    <row r="3" spans="2:7" ht="19.5">
      <c r="B3" s="32"/>
      <c r="C3" s="38" t="s">
        <v>431</v>
      </c>
      <c r="D3" s="38"/>
      <c r="G3" s="33"/>
    </row>
    <row r="4" spans="2:7" ht="19.5">
      <c r="B4" s="32"/>
      <c r="C4" s="39"/>
      <c r="D4" s="39"/>
      <c r="G4" s="33"/>
    </row>
    <row r="5" spans="2:7" ht="78.75">
      <c r="B5" s="32"/>
      <c r="C5" s="40" t="s">
        <v>428</v>
      </c>
      <c r="D5" s="40"/>
      <c r="E5" s="383" t="s">
        <v>434</v>
      </c>
      <c r="F5" s="383"/>
      <c r="G5" s="33"/>
    </row>
    <row r="6" spans="2:7" ht="20.25" thickBot="1">
      <c r="B6" s="32"/>
      <c r="C6" s="40"/>
      <c r="D6" s="40"/>
      <c r="E6" s="45"/>
      <c r="F6" s="45"/>
      <c r="G6" s="33"/>
    </row>
    <row r="7" spans="2:7" ht="39">
      <c r="B7" s="32"/>
      <c r="C7" s="46" t="s">
        <v>399</v>
      </c>
      <c r="D7" s="40"/>
      <c r="E7" s="41" t="s">
        <v>432</v>
      </c>
      <c r="F7" s="42" t="s">
        <v>433</v>
      </c>
      <c r="G7" s="33"/>
    </row>
    <row r="8" spans="2:7" ht="25.5" customHeight="1" thickBot="1">
      <c r="B8" s="32"/>
      <c r="C8" s="47"/>
      <c r="D8" s="39"/>
      <c r="E8" s="156"/>
      <c r="F8" s="157">
        <f>E8/2080</f>
        <v>0</v>
      </c>
      <c r="G8" s="33"/>
    </row>
    <row r="9" spans="2:7" ht="20.25" thickBot="1">
      <c r="B9" s="32"/>
      <c r="C9" s="39"/>
      <c r="D9" s="39"/>
      <c r="E9" s="43"/>
      <c r="F9" s="38"/>
      <c r="G9" s="33"/>
    </row>
    <row r="10" spans="2:7" ht="39">
      <c r="B10" s="32"/>
      <c r="C10" s="46" t="s">
        <v>344</v>
      </c>
      <c r="D10" s="40"/>
      <c r="E10" s="44"/>
      <c r="F10" s="42" t="s">
        <v>433</v>
      </c>
      <c r="G10" s="33"/>
    </row>
    <row r="11" spans="2:7" ht="28.5" customHeight="1" thickBot="1">
      <c r="B11" s="32"/>
      <c r="C11" s="48"/>
      <c r="D11" s="40"/>
      <c r="E11" s="156"/>
      <c r="F11" s="157">
        <f>E11/40</f>
        <v>0</v>
      </c>
      <c r="G11" s="33"/>
    </row>
    <row r="12" spans="2:7" ht="20.25" thickBot="1">
      <c r="B12" s="32"/>
      <c r="C12" s="40"/>
      <c r="D12" s="40"/>
      <c r="E12" s="43"/>
      <c r="F12" s="38"/>
      <c r="G12" s="33"/>
    </row>
    <row r="13" spans="2:7" ht="39">
      <c r="B13" s="32"/>
      <c r="C13" s="46" t="s">
        <v>393</v>
      </c>
      <c r="D13" s="40"/>
      <c r="E13" s="44"/>
      <c r="F13" s="42" t="s">
        <v>433</v>
      </c>
      <c r="G13" s="33"/>
    </row>
    <row r="14" spans="2:7" ht="29.25" customHeight="1" thickBot="1">
      <c r="B14" s="32"/>
      <c r="C14" s="48"/>
      <c r="D14" s="40"/>
      <c r="E14" s="156"/>
      <c r="F14" s="157">
        <f>E14*12/2080</f>
        <v>0</v>
      </c>
      <c r="G14" s="33"/>
    </row>
    <row r="15" spans="2:7" ht="20.25" thickBot="1">
      <c r="B15" s="32"/>
      <c r="C15" s="40"/>
      <c r="D15" s="40"/>
      <c r="E15" s="43"/>
      <c r="F15" s="38"/>
      <c r="G15" s="33"/>
    </row>
    <row r="16" spans="2:7" ht="40.700000000000003" customHeight="1">
      <c r="B16" s="32"/>
      <c r="C16" s="46" t="s">
        <v>508</v>
      </c>
      <c r="D16" s="40"/>
      <c r="E16" s="44"/>
      <c r="F16" s="42" t="s">
        <v>433</v>
      </c>
      <c r="G16" s="33"/>
    </row>
    <row r="17" spans="2:7" ht="27.75" customHeight="1" thickBot="1">
      <c r="B17" s="32"/>
      <c r="C17" s="48" t="s">
        <v>509</v>
      </c>
      <c r="D17" s="40"/>
      <c r="E17" s="156"/>
      <c r="F17" s="157">
        <f>E17*24/2080</f>
        <v>0</v>
      </c>
      <c r="G17" s="33"/>
    </row>
    <row r="18" spans="2:7">
      <c r="B18" s="32"/>
      <c r="G18" s="33"/>
    </row>
    <row r="19" spans="2:7" ht="18.75" thickBot="1">
      <c r="B19" s="34"/>
      <c r="C19" s="35"/>
      <c r="D19" s="35"/>
      <c r="E19" s="36"/>
      <c r="F19" s="36"/>
      <c r="G19" s="37"/>
    </row>
  </sheetData>
  <sheetProtection algorithmName="SHA-512" hashValue="imN9q+QO/x0vZz9kNqBUMfTTfpYRYI47KRp1lp4pDS07YR/aGwahLeAFPtkY0pLqdznBunx9ztg/LKaIOAm0aA==" saltValue="c8Z05nyweut+JKaEFFPpIg==" spinCount="100000" sheet="1" objects="1" scenarios="1" selectLockedCells="1"/>
  <mergeCells count="1">
    <mergeCell ref="E5:F5"/>
  </mergeCells>
  <phoneticPr fontId="3" type="noConversion"/>
  <pageMargins left="0.75" right="0.75" top="1" bottom="1" header="0.5" footer="0.5"/>
  <pageSetup scale="4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14999847407452621"/>
    <pageSetUpPr fitToPage="1"/>
  </sheetPr>
  <dimension ref="A1:I185"/>
  <sheetViews>
    <sheetView showRuler="0" zoomScale="125" zoomScaleNormal="125" workbookViewId="0"/>
  </sheetViews>
  <sheetFormatPr defaultColWidth="8.625" defaultRowHeight="12.75"/>
  <cols>
    <col min="1" max="1" width="11.625" customWidth="1"/>
    <col min="2" max="2" width="128" style="20" customWidth="1"/>
  </cols>
  <sheetData>
    <row r="1" spans="1:3" ht="22.5">
      <c r="A1" s="69">
        <v>2025</v>
      </c>
      <c r="B1" s="70" t="s">
        <v>596</v>
      </c>
    </row>
    <row r="2" spans="1:3" ht="15.95" customHeight="1">
      <c r="A2" s="69"/>
      <c r="B2" s="70"/>
    </row>
    <row r="3" spans="1:3" ht="15.75">
      <c r="A3" s="71" t="s">
        <v>77</v>
      </c>
      <c r="B3" s="72" t="s">
        <v>588</v>
      </c>
      <c r="C3" s="25"/>
    </row>
    <row r="4" spans="1:3" ht="15.75">
      <c r="A4" s="71" t="s">
        <v>638</v>
      </c>
      <c r="B4" s="72" t="s">
        <v>652</v>
      </c>
      <c r="C4" s="25"/>
    </row>
    <row r="5" spans="1:3" ht="15.75">
      <c r="A5" s="71" t="s">
        <v>636</v>
      </c>
      <c r="B5" s="72" t="s">
        <v>637</v>
      </c>
      <c r="C5" s="25"/>
    </row>
    <row r="6" spans="1:3" ht="15.75">
      <c r="A6" s="71" t="s">
        <v>491</v>
      </c>
      <c r="B6" s="72" t="s">
        <v>331</v>
      </c>
      <c r="C6" s="25"/>
    </row>
    <row r="7" spans="1:3" ht="15.75">
      <c r="A7" s="71" t="s">
        <v>490</v>
      </c>
      <c r="B7" s="72" t="s">
        <v>332</v>
      </c>
      <c r="C7" s="25"/>
    </row>
    <row r="8" spans="1:3" ht="15.75">
      <c r="A8" s="71" t="s">
        <v>492</v>
      </c>
      <c r="B8" s="72" t="s">
        <v>493</v>
      </c>
      <c r="C8" s="25"/>
    </row>
    <row r="9" spans="1:3" ht="15.75">
      <c r="A9" s="71" t="s">
        <v>494</v>
      </c>
      <c r="B9" s="72" t="s">
        <v>495</v>
      </c>
      <c r="C9" s="25"/>
    </row>
    <row r="10" spans="1:3" ht="15.75">
      <c r="A10" s="71" t="s">
        <v>496</v>
      </c>
      <c r="B10" s="72" t="s">
        <v>497</v>
      </c>
      <c r="C10" s="25"/>
    </row>
    <row r="11" spans="1:3" ht="15.75">
      <c r="A11" s="71" t="s">
        <v>498</v>
      </c>
      <c r="B11" s="72" t="s">
        <v>499</v>
      </c>
      <c r="C11" s="25"/>
    </row>
    <row r="12" spans="1:3">
      <c r="A12" s="71" t="s">
        <v>500</v>
      </c>
      <c r="B12" s="72" t="s">
        <v>430</v>
      </c>
    </row>
    <row r="13" spans="1:3" ht="15.75">
      <c r="A13" s="71" t="s">
        <v>489</v>
      </c>
      <c r="B13" s="72" t="s">
        <v>593</v>
      </c>
      <c r="C13" s="25"/>
    </row>
    <row r="14" spans="1:3" ht="15.75">
      <c r="A14" s="71" t="s">
        <v>501</v>
      </c>
      <c r="B14" s="72" t="s">
        <v>502</v>
      </c>
      <c r="C14" s="25"/>
    </row>
    <row r="15" spans="1:3" ht="15.75">
      <c r="A15" s="71" t="s">
        <v>503</v>
      </c>
      <c r="B15" s="72" t="s">
        <v>244</v>
      </c>
      <c r="C15" s="25"/>
    </row>
    <row r="16" spans="1:3" ht="15.75">
      <c r="A16" s="71" t="s">
        <v>504</v>
      </c>
      <c r="B16" s="72" t="s">
        <v>304</v>
      </c>
      <c r="C16" s="25"/>
    </row>
    <row r="17" spans="1:9" s="7" customFormat="1" ht="66.75" customHeight="1">
      <c r="A17" s="73" t="s">
        <v>611</v>
      </c>
      <c r="B17" s="74" t="s">
        <v>649</v>
      </c>
      <c r="C17" s="25"/>
    </row>
    <row r="18" spans="1:9" s="66" customFormat="1">
      <c r="A18" s="64" t="s">
        <v>78</v>
      </c>
      <c r="B18" s="65"/>
    </row>
    <row r="19" spans="1:9">
      <c r="A19" s="7"/>
      <c r="B19" s="21" t="s">
        <v>589</v>
      </c>
    </row>
    <row r="20" spans="1:9" ht="63.75">
      <c r="A20" s="7"/>
      <c r="B20" s="24" t="s">
        <v>605</v>
      </c>
      <c r="I20" s="63"/>
    </row>
    <row r="21" spans="1:9" ht="15">
      <c r="A21" s="7"/>
      <c r="B21" s="22" t="s">
        <v>608</v>
      </c>
      <c r="I21" s="63"/>
    </row>
    <row r="22" spans="1:9">
      <c r="A22" s="7"/>
      <c r="B22" s="22" t="s">
        <v>441</v>
      </c>
    </row>
    <row r="23" spans="1:9" ht="15">
      <c r="A23" s="7"/>
      <c r="B23" s="22" t="s">
        <v>591</v>
      </c>
      <c r="I23" s="63"/>
    </row>
    <row r="24" spans="1:9">
      <c r="A24" s="7"/>
      <c r="B24" s="22" t="s">
        <v>79</v>
      </c>
    </row>
    <row r="25" spans="1:9" ht="15">
      <c r="A25" s="7"/>
      <c r="B25" s="22" t="s">
        <v>80</v>
      </c>
      <c r="I25" s="63"/>
    </row>
    <row r="26" spans="1:9" ht="76.5">
      <c r="A26" s="7"/>
      <c r="B26" s="24" t="s">
        <v>20</v>
      </c>
    </row>
    <row r="27" spans="1:9" ht="15">
      <c r="A27" s="7"/>
      <c r="B27" s="22" t="s">
        <v>410</v>
      </c>
      <c r="I27" s="63"/>
    </row>
    <row r="28" spans="1:9">
      <c r="A28" s="7"/>
      <c r="B28" s="22"/>
    </row>
    <row r="29" spans="1:9" s="66" customFormat="1" ht="15">
      <c r="A29" s="64" t="s">
        <v>617</v>
      </c>
      <c r="B29" s="65"/>
      <c r="I29" s="67"/>
    </row>
    <row r="30" spans="1:9" ht="15">
      <c r="A30" s="7"/>
      <c r="B30" s="63" t="s">
        <v>618</v>
      </c>
    </row>
    <row r="31" spans="1:9" ht="57.75" customHeight="1">
      <c r="A31" s="7"/>
      <c r="B31" s="62" t="s">
        <v>616</v>
      </c>
      <c r="I31" s="63"/>
    </row>
    <row r="32" spans="1:9" ht="15">
      <c r="A32" s="7"/>
      <c r="B32" s="63" t="s">
        <v>619</v>
      </c>
    </row>
    <row r="33" spans="1:9" ht="15">
      <c r="A33" s="7"/>
      <c r="B33" s="63" t="s">
        <v>620</v>
      </c>
      <c r="I33" s="63"/>
    </row>
    <row r="34" spans="1:9" ht="15">
      <c r="A34" s="7"/>
      <c r="B34" s="63" t="s">
        <v>621</v>
      </c>
    </row>
    <row r="35" spans="1:9" ht="15">
      <c r="A35" s="7"/>
      <c r="B35" s="63" t="s">
        <v>622</v>
      </c>
      <c r="I35" s="63"/>
    </row>
    <row r="36" spans="1:9" ht="15">
      <c r="A36" s="7"/>
      <c r="B36" s="63" t="s">
        <v>623</v>
      </c>
    </row>
    <row r="37" spans="1:9" ht="78" customHeight="1">
      <c r="A37" s="7"/>
      <c r="B37" s="24" t="s">
        <v>624</v>
      </c>
      <c r="I37" s="63"/>
    </row>
    <row r="38" spans="1:9" ht="15">
      <c r="A38" s="7"/>
      <c r="B38" s="63" t="s">
        <v>625</v>
      </c>
      <c r="I38" s="63"/>
    </row>
    <row r="39" spans="1:9">
      <c r="A39" s="7"/>
    </row>
    <row r="40" spans="1:9">
      <c r="A40" s="64" t="s">
        <v>635</v>
      </c>
      <c r="B40" s="65"/>
    </row>
    <row r="41" spans="1:9">
      <c r="A41" s="7"/>
      <c r="B41" s="23" t="s">
        <v>626</v>
      </c>
    </row>
    <row r="42" spans="1:9" ht="76.5">
      <c r="A42" s="7"/>
      <c r="B42" s="23" t="s">
        <v>627</v>
      </c>
    </row>
    <row r="43" spans="1:9">
      <c r="A43" s="7"/>
      <c r="B43" s="23" t="s">
        <v>628</v>
      </c>
    </row>
    <row r="44" spans="1:9">
      <c r="A44" s="7"/>
      <c r="B44" s="23" t="s">
        <v>629</v>
      </c>
    </row>
    <row r="45" spans="1:9">
      <c r="A45" s="7"/>
      <c r="B45" s="23" t="s">
        <v>630</v>
      </c>
    </row>
    <row r="46" spans="1:9">
      <c r="A46" s="7"/>
      <c r="B46" s="23" t="s">
        <v>631</v>
      </c>
    </row>
    <row r="47" spans="1:9">
      <c r="A47" s="7"/>
      <c r="B47" s="23" t="s">
        <v>632</v>
      </c>
    </row>
    <row r="48" spans="1:9" ht="76.5">
      <c r="A48" s="7"/>
      <c r="B48" s="23" t="s">
        <v>633</v>
      </c>
    </row>
    <row r="49" spans="1:2">
      <c r="A49" s="7"/>
      <c r="B49" s="23" t="s">
        <v>634</v>
      </c>
    </row>
    <row r="50" spans="1:2">
      <c r="A50" s="7"/>
      <c r="B50" s="23"/>
    </row>
    <row r="51" spans="1:2" s="66" customFormat="1">
      <c r="A51" s="64" t="s">
        <v>440</v>
      </c>
      <c r="B51" s="65"/>
    </row>
    <row r="52" spans="1:2">
      <c r="A52" s="7"/>
      <c r="B52" s="23" t="s">
        <v>519</v>
      </c>
    </row>
    <row r="53" spans="1:2" ht="96" customHeight="1">
      <c r="A53" s="7"/>
      <c r="B53" s="23" t="s">
        <v>606</v>
      </c>
    </row>
    <row r="54" spans="1:2">
      <c r="A54" s="7"/>
      <c r="B54" s="23" t="s">
        <v>609</v>
      </c>
    </row>
    <row r="55" spans="1:2">
      <c r="A55" s="7"/>
      <c r="B55" s="23" t="s">
        <v>441</v>
      </c>
    </row>
    <row r="56" spans="1:2">
      <c r="A56" s="7"/>
      <c r="B56" s="23" t="s">
        <v>470</v>
      </c>
    </row>
    <row r="57" spans="1:2">
      <c r="A57" s="7"/>
      <c r="B57" s="23" t="s">
        <v>471</v>
      </c>
    </row>
    <row r="58" spans="1:2">
      <c r="A58" s="7"/>
      <c r="B58" s="23" t="s">
        <v>472</v>
      </c>
    </row>
    <row r="59" spans="1:2">
      <c r="A59" s="7"/>
      <c r="B59" s="23" t="s">
        <v>453</v>
      </c>
    </row>
    <row r="60" spans="1:2" ht="25.5">
      <c r="A60" s="7"/>
      <c r="B60" s="23" t="s">
        <v>454</v>
      </c>
    </row>
    <row r="61" spans="1:2">
      <c r="A61" s="7"/>
      <c r="B61" s="23"/>
    </row>
    <row r="62" spans="1:2" s="66" customFormat="1">
      <c r="A62" s="64" t="s">
        <v>455</v>
      </c>
      <c r="B62" s="65"/>
    </row>
    <row r="63" spans="1:2">
      <c r="A63" s="7"/>
      <c r="B63" s="23" t="s">
        <v>515</v>
      </c>
    </row>
    <row r="64" spans="1:2" ht="107.1" customHeight="1">
      <c r="A64" s="7"/>
      <c r="B64" s="23" t="s">
        <v>607</v>
      </c>
    </row>
    <row r="65" spans="1:2">
      <c r="A65" s="7"/>
      <c r="B65" s="23" t="s">
        <v>610</v>
      </c>
    </row>
    <row r="66" spans="1:2">
      <c r="A66" s="7"/>
      <c r="B66" s="23" t="s">
        <v>441</v>
      </c>
    </row>
    <row r="67" spans="1:2" ht="17.25" customHeight="1">
      <c r="A67" s="7"/>
      <c r="B67" s="23" t="s">
        <v>448</v>
      </c>
    </row>
    <row r="68" spans="1:2">
      <c r="A68" s="7"/>
      <c r="B68" s="23" t="s">
        <v>449</v>
      </c>
    </row>
    <row r="69" spans="1:2">
      <c r="A69" s="7"/>
      <c r="B69" s="23" t="s">
        <v>450</v>
      </c>
    </row>
    <row r="70" spans="1:2" ht="76.5">
      <c r="A70" s="7"/>
      <c r="B70" s="24" t="s">
        <v>456</v>
      </c>
    </row>
    <row r="71" spans="1:2" ht="25.5">
      <c r="A71" s="7"/>
      <c r="B71" s="23" t="s">
        <v>0</v>
      </c>
    </row>
    <row r="72" spans="1:2">
      <c r="A72" s="7"/>
      <c r="B72" s="23"/>
    </row>
    <row r="73" spans="1:2" s="66" customFormat="1">
      <c r="A73" s="64" t="s">
        <v>457</v>
      </c>
      <c r="B73" s="65"/>
    </row>
    <row r="74" spans="1:2">
      <c r="A74" s="7"/>
      <c r="B74" s="23" t="s">
        <v>516</v>
      </c>
    </row>
    <row r="75" spans="1:2" ht="51">
      <c r="A75" s="7"/>
      <c r="B75" s="23" t="s">
        <v>458</v>
      </c>
    </row>
    <row r="76" spans="1:2">
      <c r="A76" s="7"/>
      <c r="B76" s="23" t="s">
        <v>609</v>
      </c>
    </row>
    <row r="77" spans="1:2">
      <c r="A77" s="7"/>
      <c r="B77" s="23" t="s">
        <v>441</v>
      </c>
    </row>
    <row r="78" spans="1:2" s="26" customFormat="1" ht="25.5">
      <c r="A78" s="7"/>
      <c r="B78" s="23" t="s">
        <v>462</v>
      </c>
    </row>
    <row r="79" spans="1:2">
      <c r="A79" s="7"/>
      <c r="B79" s="23" t="s">
        <v>477</v>
      </c>
    </row>
    <row r="80" spans="1:2">
      <c r="A80" s="7"/>
      <c r="B80" s="23" t="s">
        <v>459</v>
      </c>
    </row>
    <row r="81" spans="1:2" ht="81" customHeight="1">
      <c r="A81" s="7"/>
      <c r="B81" s="23" t="s">
        <v>463</v>
      </c>
    </row>
    <row r="82" spans="1:2">
      <c r="A82" s="7"/>
      <c r="B82" s="23" t="s">
        <v>464</v>
      </c>
    </row>
    <row r="83" spans="1:2">
      <c r="A83" s="7"/>
      <c r="B83" s="23"/>
    </row>
    <row r="84" spans="1:2" s="66" customFormat="1">
      <c r="A84" s="64" t="s">
        <v>465</v>
      </c>
      <c r="B84" s="65"/>
    </row>
    <row r="85" spans="1:2">
      <c r="A85" s="7"/>
      <c r="B85" s="23" t="s">
        <v>510</v>
      </c>
    </row>
    <row r="86" spans="1:2" ht="53.1" customHeight="1">
      <c r="A86" s="7"/>
      <c r="B86" s="23" t="s">
        <v>458</v>
      </c>
    </row>
    <row r="87" spans="1:2">
      <c r="A87" s="7"/>
      <c r="B87" s="23" t="s">
        <v>609</v>
      </c>
    </row>
    <row r="88" spans="1:2">
      <c r="A88" s="7"/>
      <c r="B88" s="23" t="s">
        <v>441</v>
      </c>
    </row>
    <row r="89" spans="1:2" ht="25.5">
      <c r="A89" s="7"/>
      <c r="B89" s="23" t="s">
        <v>462</v>
      </c>
    </row>
    <row r="90" spans="1:2">
      <c r="A90" s="7"/>
      <c r="B90" s="23" t="s">
        <v>477</v>
      </c>
    </row>
    <row r="91" spans="1:2">
      <c r="A91" s="7"/>
      <c r="B91" s="23" t="s">
        <v>459</v>
      </c>
    </row>
    <row r="92" spans="1:2" ht="81" customHeight="1">
      <c r="A92" s="7"/>
      <c r="B92" s="23" t="s">
        <v>463</v>
      </c>
    </row>
    <row r="93" spans="1:2">
      <c r="A93" s="7"/>
      <c r="B93" s="23" t="s">
        <v>464</v>
      </c>
    </row>
    <row r="94" spans="1:2">
      <c r="A94" s="7"/>
      <c r="B94" s="23"/>
    </row>
    <row r="95" spans="1:2" s="66" customFormat="1">
      <c r="A95" s="64" t="s">
        <v>466</v>
      </c>
      <c r="B95" s="65"/>
    </row>
    <row r="96" spans="1:2">
      <c r="A96" s="7"/>
      <c r="B96" s="23" t="s">
        <v>520</v>
      </c>
    </row>
    <row r="97" spans="1:2" ht="51">
      <c r="A97" s="7"/>
      <c r="B97" s="23" t="s">
        <v>458</v>
      </c>
    </row>
    <row r="98" spans="1:2">
      <c r="A98" s="7"/>
      <c r="B98" s="23" t="s">
        <v>609</v>
      </c>
    </row>
    <row r="99" spans="1:2">
      <c r="A99" s="7"/>
      <c r="B99" s="23" t="s">
        <v>441</v>
      </c>
    </row>
    <row r="100" spans="1:2" ht="25.5">
      <c r="A100" s="7"/>
      <c r="B100" s="23" t="s">
        <v>462</v>
      </c>
    </row>
    <row r="101" spans="1:2">
      <c r="A101" s="7"/>
      <c r="B101" s="23" t="s">
        <v>477</v>
      </c>
    </row>
    <row r="102" spans="1:2">
      <c r="A102" s="7"/>
      <c r="B102" s="23" t="s">
        <v>459</v>
      </c>
    </row>
    <row r="103" spans="1:2" ht="76.5">
      <c r="A103" s="7"/>
      <c r="B103" s="23" t="s">
        <v>463</v>
      </c>
    </row>
    <row r="104" spans="1:2">
      <c r="A104" s="7"/>
      <c r="B104" s="23" t="s">
        <v>464</v>
      </c>
    </row>
    <row r="105" spans="1:2">
      <c r="A105" s="7"/>
      <c r="B105" s="23"/>
    </row>
    <row r="106" spans="1:2" s="66" customFormat="1">
      <c r="A106" s="64" t="s">
        <v>467</v>
      </c>
      <c r="B106" s="65"/>
    </row>
    <row r="107" spans="1:2">
      <c r="A107" s="7"/>
      <c r="B107" s="23" t="s">
        <v>599</v>
      </c>
    </row>
    <row r="108" spans="1:2" ht="51">
      <c r="A108" s="7"/>
      <c r="B108" s="23" t="s">
        <v>458</v>
      </c>
    </row>
    <row r="109" spans="1:2">
      <c r="A109" s="7"/>
      <c r="B109" s="23" t="s">
        <v>609</v>
      </c>
    </row>
    <row r="110" spans="1:2">
      <c r="A110" s="7"/>
      <c r="B110" s="23" t="s">
        <v>441</v>
      </c>
    </row>
    <row r="111" spans="1:2" ht="25.5">
      <c r="A111" s="7"/>
      <c r="B111" s="23" t="s">
        <v>468</v>
      </c>
    </row>
    <row r="112" spans="1:2">
      <c r="A112" s="7"/>
      <c r="B112" s="23" t="s">
        <v>477</v>
      </c>
    </row>
    <row r="113" spans="1:2">
      <c r="A113" s="7"/>
      <c r="B113" s="23" t="s">
        <v>459</v>
      </c>
    </row>
    <row r="114" spans="1:2" ht="81" customHeight="1">
      <c r="A114" s="7"/>
      <c r="B114" s="23" t="s">
        <v>463</v>
      </c>
    </row>
    <row r="115" spans="1:2">
      <c r="A115" s="7"/>
      <c r="B115" s="23" t="s">
        <v>464</v>
      </c>
    </row>
    <row r="116" spans="1:2">
      <c r="A116" s="7"/>
      <c r="B116" s="23"/>
    </row>
    <row r="117" spans="1:2" s="66" customFormat="1">
      <c r="A117" s="64" t="s">
        <v>469</v>
      </c>
      <c r="B117" s="65"/>
    </row>
    <row r="118" spans="1:2">
      <c r="A118" s="7"/>
      <c r="B118" s="23" t="s">
        <v>600</v>
      </c>
    </row>
    <row r="119" spans="1:2" ht="63.75">
      <c r="A119" s="7"/>
      <c r="B119" s="23" t="s">
        <v>473</v>
      </c>
    </row>
    <row r="120" spans="1:2">
      <c r="A120" s="7"/>
      <c r="B120" s="23" t="s">
        <v>609</v>
      </c>
    </row>
    <row r="121" spans="1:2">
      <c r="A121" s="7"/>
      <c r="B121" s="23" t="s">
        <v>441</v>
      </c>
    </row>
    <row r="122" spans="1:2" ht="25.5">
      <c r="A122" s="7"/>
      <c r="B122" s="23" t="s">
        <v>462</v>
      </c>
    </row>
    <row r="123" spans="1:2">
      <c r="A123" s="7"/>
      <c r="B123" s="23" t="s">
        <v>477</v>
      </c>
    </row>
    <row r="124" spans="1:2">
      <c r="A124" s="7"/>
      <c r="B124" s="23" t="s">
        <v>459</v>
      </c>
    </row>
    <row r="125" spans="1:2" ht="93.95" customHeight="1">
      <c r="A125" s="7"/>
      <c r="B125" s="23" t="s">
        <v>474</v>
      </c>
    </row>
    <row r="126" spans="1:2">
      <c r="A126" s="7"/>
      <c r="B126" s="23" t="s">
        <v>475</v>
      </c>
    </row>
    <row r="127" spans="1:2">
      <c r="A127" s="7"/>
      <c r="B127" s="23"/>
    </row>
    <row r="128" spans="1:2" s="66" customFormat="1">
      <c r="A128" s="64" t="s">
        <v>511</v>
      </c>
      <c r="B128" s="68"/>
    </row>
    <row r="129" spans="1:2">
      <c r="A129" s="21"/>
      <c r="B129" s="20" t="s">
        <v>597</v>
      </c>
    </row>
    <row r="130" spans="1:2" ht="51">
      <c r="A130" s="7"/>
      <c r="B130" s="23" t="s">
        <v>598</v>
      </c>
    </row>
    <row r="131" spans="1:2">
      <c r="A131" s="7"/>
      <c r="B131" s="23" t="s">
        <v>609</v>
      </c>
    </row>
    <row r="132" spans="1:2">
      <c r="A132" s="7"/>
      <c r="B132" s="23" t="s">
        <v>483</v>
      </c>
    </row>
    <row r="133" spans="1:2">
      <c r="A133" s="7"/>
      <c r="B133" s="23" t="s">
        <v>484</v>
      </c>
    </row>
    <row r="134" spans="1:2" ht="25.5">
      <c r="A134" s="7"/>
      <c r="B134" s="23" t="s">
        <v>485</v>
      </c>
    </row>
    <row r="135" spans="1:2">
      <c r="A135" s="7"/>
      <c r="B135" s="23" t="s">
        <v>486</v>
      </c>
    </row>
    <row r="136" spans="1:2" ht="84.95" customHeight="1">
      <c r="A136" s="7"/>
      <c r="B136" s="23" t="s">
        <v>505</v>
      </c>
    </row>
    <row r="137" spans="1:2">
      <c r="A137" s="7"/>
      <c r="B137" s="23" t="s">
        <v>506</v>
      </c>
    </row>
    <row r="138" spans="1:2">
      <c r="A138" s="7"/>
      <c r="B138" s="23"/>
    </row>
    <row r="139" spans="1:2" s="66" customFormat="1">
      <c r="A139" s="64" t="s">
        <v>476</v>
      </c>
      <c r="B139" s="65"/>
    </row>
    <row r="140" spans="1:2">
      <c r="A140" s="7"/>
      <c r="B140" s="23" t="s">
        <v>601</v>
      </c>
    </row>
    <row r="141" spans="1:2" ht="51">
      <c r="A141" s="7"/>
      <c r="B141" s="23" t="s">
        <v>604</v>
      </c>
    </row>
    <row r="142" spans="1:2">
      <c r="A142" s="7"/>
      <c r="B142" s="23" t="s">
        <v>609</v>
      </c>
    </row>
    <row r="143" spans="1:2">
      <c r="A143" s="7"/>
      <c r="B143" s="23" t="s">
        <v>441</v>
      </c>
    </row>
    <row r="144" spans="1:2">
      <c r="A144" s="7"/>
      <c r="B144" s="23" t="s">
        <v>460</v>
      </c>
    </row>
    <row r="145" spans="1:2">
      <c r="A145" s="7"/>
      <c r="B145" s="23" t="s">
        <v>461</v>
      </c>
    </row>
    <row r="146" spans="1:2">
      <c r="A146" s="7"/>
      <c r="B146" s="23" t="s">
        <v>459</v>
      </c>
    </row>
    <row r="147" spans="1:2" ht="25.5" customHeight="1">
      <c r="A147" s="7"/>
      <c r="B147" s="23" t="s">
        <v>478</v>
      </c>
    </row>
    <row r="148" spans="1:2">
      <c r="A148" s="7"/>
      <c r="B148" s="23" t="s">
        <v>464</v>
      </c>
    </row>
    <row r="149" spans="1:2" s="66" customFormat="1">
      <c r="A149" s="64" t="s">
        <v>479</v>
      </c>
      <c r="B149" s="65"/>
    </row>
    <row r="150" spans="1:2">
      <c r="A150" s="7"/>
      <c r="B150" s="23" t="s">
        <v>517</v>
      </c>
    </row>
    <row r="151" spans="1:2" ht="51">
      <c r="A151" s="7"/>
      <c r="B151" s="23" t="s">
        <v>603</v>
      </c>
    </row>
    <row r="152" spans="1:2">
      <c r="A152" s="7"/>
      <c r="B152" s="23" t="s">
        <v>609</v>
      </c>
    </row>
    <row r="153" spans="1:2">
      <c r="A153" s="7"/>
      <c r="B153" s="23" t="s">
        <v>441</v>
      </c>
    </row>
    <row r="154" spans="1:2">
      <c r="A154" s="7"/>
      <c r="B154" s="23" t="s">
        <v>460</v>
      </c>
    </row>
    <row r="155" spans="1:2">
      <c r="A155" s="7"/>
      <c r="B155" s="23" t="s">
        <v>480</v>
      </c>
    </row>
    <row r="156" spans="1:2">
      <c r="A156" s="7"/>
      <c r="B156" s="23" t="s">
        <v>459</v>
      </c>
    </row>
    <row r="157" spans="1:2" ht="26.25" customHeight="1">
      <c r="A157" s="7"/>
      <c r="B157" s="23" t="s">
        <v>481</v>
      </c>
    </row>
    <row r="158" spans="1:2">
      <c r="A158" s="7"/>
      <c r="B158" s="23" t="s">
        <v>464</v>
      </c>
    </row>
    <row r="159" spans="1:2">
      <c r="A159" s="7"/>
      <c r="B159" s="23"/>
    </row>
    <row r="160" spans="1:2" s="66" customFormat="1">
      <c r="A160" s="64" t="s">
        <v>482</v>
      </c>
      <c r="B160" s="65"/>
    </row>
    <row r="161" spans="1:2">
      <c r="A161" s="7"/>
      <c r="B161" s="23" t="s">
        <v>518</v>
      </c>
    </row>
    <row r="162" spans="1:2" ht="38.25">
      <c r="A162" s="7"/>
      <c r="B162" s="23" t="s">
        <v>602</v>
      </c>
    </row>
    <row r="163" spans="1:2">
      <c r="A163" s="7"/>
      <c r="B163" s="23" t="s">
        <v>609</v>
      </c>
    </row>
    <row r="164" spans="1:2">
      <c r="A164" s="7"/>
      <c r="B164" s="23" t="s">
        <v>441</v>
      </c>
    </row>
    <row r="165" spans="1:2">
      <c r="A165" s="7"/>
      <c r="B165" s="23" t="s">
        <v>442</v>
      </c>
    </row>
    <row r="166" spans="1:2">
      <c r="A166" s="7"/>
      <c r="B166" s="23" t="s">
        <v>487</v>
      </c>
    </row>
    <row r="167" spans="1:2">
      <c r="A167" s="7"/>
      <c r="B167" s="23" t="s">
        <v>459</v>
      </c>
    </row>
    <row r="168" spans="1:2" ht="56.1" customHeight="1">
      <c r="A168" s="7"/>
      <c r="B168" s="23" t="s">
        <v>488</v>
      </c>
    </row>
    <row r="169" spans="1:2">
      <c r="A169" s="7"/>
      <c r="B169" s="23" t="s">
        <v>410</v>
      </c>
    </row>
    <row r="176" spans="1:2">
      <c r="A176" s="21"/>
      <c r="B176"/>
    </row>
    <row r="177" spans="1:2">
      <c r="A177" s="21"/>
      <c r="B177" s="27"/>
    </row>
    <row r="178" spans="1:2">
      <c r="B178" s="23"/>
    </row>
    <row r="179" spans="1:2">
      <c r="B179" s="23"/>
    </row>
    <row r="180" spans="1:2">
      <c r="B180" s="23"/>
    </row>
    <row r="181" spans="1:2">
      <c r="B181" s="23"/>
    </row>
    <row r="182" spans="1:2">
      <c r="B182" s="23"/>
    </row>
    <row r="183" spans="1:2">
      <c r="B183" s="23"/>
    </row>
    <row r="184" spans="1:2">
      <c r="B184" s="23"/>
    </row>
    <row r="185" spans="1:2">
      <c r="B185" s="23"/>
    </row>
  </sheetData>
  <sheetProtection algorithmName="SHA-512" hashValue="AsP8wOWtoE0qiHW1f2vzGrEPBvpfSK51dVL9euqT2yv3sAgwKylF8MGvhR1Rqxf3WqWc04OUP/celw70FIoj1A==" saltValue="cpOulICrVr3AWVkYzRPCeA==" spinCount="100000" sheet="1" objects="1" scenarios="1"/>
  <phoneticPr fontId="3" type="noConversion"/>
  <pageMargins left="0.7" right="0.7" top="0.75" bottom="0.75" header="0.3" footer="0.3"/>
  <pageSetup scale="56" fitToHeight="3"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1AEF9-EDCD-4A9B-AF2A-FD1D7C15EDCA}">
  <sheetPr>
    <tabColor rgb="FFFF0000"/>
  </sheetPr>
  <dimension ref="A1"/>
  <sheetViews>
    <sheetView workbookViewId="0">
      <selection activeCell="A39" sqref="A39"/>
    </sheetView>
  </sheetViews>
  <sheetFormatPr defaultColWidth="8.875" defaultRowHeight="12.75"/>
  <sheetData/>
  <sheetProtection algorithmName="SHA-512" hashValue="TYqZmJid2FxlumohjaXoXkAaX1vYBQwDvfrHUF4bYwmLh/rs1pgbWmks53RFagqKnIuIfLIUbFzFtbufo2XfSw==" saltValue="5jCFvreckD8nlUvj8eIVOA==" spinCount="100000" sheet="1" objects="1" scenarios="1"/>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4097" r:id="rId4">
          <objectPr defaultSize="0" autoPict="0" r:id="rId5">
            <anchor moveWithCells="1">
              <from>
                <xdr:col>0</xdr:col>
                <xdr:colOff>28575</xdr:colOff>
                <xdr:row>0</xdr:row>
                <xdr:rowOff>0</xdr:rowOff>
              </from>
              <to>
                <xdr:col>12</xdr:col>
                <xdr:colOff>152400</xdr:colOff>
                <xdr:row>37</xdr:row>
                <xdr:rowOff>142875</xdr:rowOff>
              </to>
            </anchor>
          </objectPr>
        </oleObject>
      </mc:Choice>
      <mc:Fallback>
        <oleObject progId="Word.Document.12" shapeId="4097"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2025 Instructions</vt:lpstr>
      <vt:lpstr>Resort Data</vt:lpstr>
      <vt:lpstr>Labor and Emp Data</vt:lpstr>
      <vt:lpstr>Job Detail Data</vt:lpstr>
      <vt:lpstr>Reference Conversions</vt:lpstr>
      <vt:lpstr>Reference Prevailing Wage </vt:lpstr>
      <vt:lpstr>2025 Confidentiality Info</vt:lpstr>
      <vt:lpstr>'Job Detail Data'!Print_Area</vt:lpstr>
      <vt:lpstr>'Reference Prevailing Wage '!Print_Area</vt:lpstr>
      <vt:lpstr>'Job Detail Data'!Print_Titles</vt:lpstr>
    </vt:vector>
  </TitlesOfParts>
  <Manager/>
  <Company>Sierra Research Associates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NSAA Salary Survey</dc:title>
  <dc:subject/>
  <dc:creator>Dr. H. Richins / Charles Riley</dc:creator>
  <cp:keywords/>
  <dc:description>Copyright 2023  Sierra Research Associates LLC</dc:description>
  <cp:lastModifiedBy>Charlie Riley</cp:lastModifiedBy>
  <cp:lastPrinted>2021-02-15T06:11:32Z</cp:lastPrinted>
  <dcterms:created xsi:type="dcterms:W3CDTF">2005-10-14T18:14:33Z</dcterms:created>
  <dcterms:modified xsi:type="dcterms:W3CDTF">2025-02-26T17:24:11Z</dcterms:modified>
  <cp:category/>
</cp:coreProperties>
</file>